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4350" tabRatio="886" activeTab="14"/>
  </bookViews>
  <sheets>
    <sheet name="rez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Лист1" sheetId="14" r:id="rId14"/>
    <sheet name="12-14 років" sheetId="15" r:id="rId15"/>
    <sheet name="15-16 років" sheetId="16" r:id="rId16"/>
  </sheets>
  <definedNames>
    <definedName name="_xlnm.Print_Area" localSheetId="1">'1'!$A$1:$S$38</definedName>
    <definedName name="_xlnm.Print_Area" localSheetId="14">'12-14 років'!$A$1:$Q$22</definedName>
    <definedName name="_xlnm.Print_Area" localSheetId="15">'15-16 років'!$A$1:$Q$14</definedName>
    <definedName name="_xlnm.Print_Area" localSheetId="0">'rez'!$A$1:$Q$24</definedName>
  </definedNames>
  <calcPr fullCalcOnLoad="1"/>
</workbook>
</file>

<file path=xl/sharedStrings.xml><?xml version="1.0" encoding="utf-8"?>
<sst xmlns="http://schemas.openxmlformats.org/spreadsheetml/2006/main" count="474" uniqueCount="88">
  <si>
    <t>№п/п</t>
  </si>
  <si>
    <t>E</t>
  </si>
  <si>
    <t>C</t>
  </si>
  <si>
    <t>M</t>
  </si>
  <si>
    <t>Е</t>
  </si>
  <si>
    <t>С</t>
  </si>
  <si>
    <t>М</t>
  </si>
  <si>
    <t>E:</t>
  </si>
  <si>
    <t>C:</t>
  </si>
  <si>
    <t>M:</t>
  </si>
  <si>
    <t>м. Жашків</t>
  </si>
  <si>
    <t>№ коня</t>
  </si>
  <si>
    <t>ПІБ вершника</t>
  </si>
  <si>
    <t>Рік нар.</t>
  </si>
  <si>
    <t>Розр.</t>
  </si>
  <si>
    <t>Команда</t>
  </si>
  <si>
    <t>Тренер</t>
  </si>
  <si>
    <t>Судді</t>
  </si>
  <si>
    <t>Технічний протокол</t>
  </si>
  <si>
    <t>Місце</t>
  </si>
  <si>
    <t>Заг %</t>
  </si>
  <si>
    <t>Помилка</t>
  </si>
  <si>
    <t>1 пом. - 2 бала</t>
  </si>
  <si>
    <t>2 пом. - 4 бала</t>
  </si>
  <si>
    <t>Заг. %</t>
  </si>
  <si>
    <t>Заг. бал</t>
  </si>
  <si>
    <t>Кінь</t>
  </si>
  <si>
    <t>Вершник</t>
  </si>
  <si>
    <t>Попередній Приз /діти/</t>
  </si>
  <si>
    <t>Заг. 6ал</t>
  </si>
  <si>
    <t>Головний суддя ___________________/Кириченко В.В./</t>
  </si>
  <si>
    <t>Головний секретар_________________/Трондіна Ю.В./</t>
  </si>
  <si>
    <t>Кличка коня, рік нар., стать,. масть, порода,батько,мати, № паспорту, прізвище та ім’я власника</t>
  </si>
  <si>
    <t>Криворучко Юлія</t>
  </si>
  <si>
    <t>Жашківський кінний завод</t>
  </si>
  <si>
    <t>Євгенія Кузнєцова</t>
  </si>
  <si>
    <t>Недава Дар`я</t>
  </si>
  <si>
    <t>-</t>
  </si>
  <si>
    <t>"OK Riding", Київська обл.</t>
  </si>
  <si>
    <t>Олег Ковшов</t>
  </si>
  <si>
    <t>Потієнко Олександра</t>
  </si>
  <si>
    <t>ІІ</t>
  </si>
  <si>
    <t>КСК "Кінний острів", Київська обл.</t>
  </si>
  <si>
    <t>Ірина Кравець</t>
  </si>
  <si>
    <t>Ангелова Валерія</t>
  </si>
  <si>
    <t>ІІІ</t>
  </si>
  <si>
    <t>КСК ”Horses of Anastasia”,
м. Днепропетровск</t>
  </si>
  <si>
    <t>Ольга Чучкова</t>
  </si>
  <si>
    <t>КСК "Болівар", м. Київ</t>
  </si>
  <si>
    <t>Волох Катерина</t>
  </si>
  <si>
    <t>Мангер Анастасія</t>
  </si>
  <si>
    <t>Светлана Малишевська</t>
  </si>
  <si>
    <t>Шкіптань Тетяна</t>
  </si>
  <si>
    <t>Козіна Ірина</t>
  </si>
  <si>
    <t>ВІДКРИТІ ВСЕУКРАЇНСЬКІ ЗМАГАННЯ З КІННОГО СПОРТУ ( ВИЇЗДКА) ІІ етап</t>
  </si>
  <si>
    <t>Масленнікова Анна</t>
  </si>
  <si>
    <r>
      <rPr>
        <b/>
        <sz val="14"/>
        <color indexed="8"/>
        <rFont val="Bookman Old Style"/>
        <family val="1"/>
      </rPr>
      <t>Гарем</t>
    </r>
    <r>
      <rPr>
        <sz val="14"/>
        <color indexed="8"/>
        <rFont val="Bookman Old Style"/>
        <family val="1"/>
      </rPr>
      <t>, 2001, мер., гн., УВП, Ефект-Грація, 702007, Жашківський кінний завод</t>
    </r>
  </si>
  <si>
    <t>Коломієць Валерія</t>
  </si>
  <si>
    <r>
      <rPr>
        <b/>
        <sz val="14"/>
        <color indexed="8"/>
        <rFont val="Bookman Old Style"/>
        <family val="1"/>
      </rPr>
      <t>Брідж</t>
    </r>
    <r>
      <rPr>
        <sz val="14"/>
        <color indexed="8"/>
        <rFont val="Bookman Old Style"/>
        <family val="1"/>
      </rPr>
      <t>, 2001, мер., гн., УВП, Фарат-Бахрома, 702602, Сало С.О.</t>
    </r>
  </si>
  <si>
    <t>СДЮСШОР, м. Дніпропетровськ</t>
  </si>
  <si>
    <t>Світлана Сало</t>
  </si>
  <si>
    <r>
      <rPr>
        <b/>
        <sz val="14"/>
        <color indexed="8"/>
        <rFont val="Bookman Old Style"/>
        <family val="1"/>
      </rPr>
      <t>Кельвін Кляйн</t>
    </r>
    <r>
      <rPr>
        <sz val="14"/>
        <color indexed="8"/>
        <rFont val="Bookman Old Style"/>
        <family val="1"/>
      </rPr>
      <t>, 2004, мер., гн., УВП, Shablon-Kahalia, 702040, Волох Ірина</t>
    </r>
  </si>
  <si>
    <t>КСК "Світозар", Київська обл.</t>
  </si>
  <si>
    <t>Павелко Анастасія</t>
  </si>
  <si>
    <r>
      <rPr>
        <b/>
        <sz val="14"/>
        <color indexed="8"/>
        <rFont val="Bookman Old Style"/>
        <family val="1"/>
      </rPr>
      <t>Swit Melody</t>
    </r>
    <r>
      <rPr>
        <sz val="14"/>
        <color indexed="8"/>
        <rFont val="Bookman Old Style"/>
        <family val="1"/>
      </rPr>
      <t>, 2005, коб., вор., Вестфальська, Sir Bedo-Diamande, 756875, Павелко Алена</t>
    </r>
  </si>
  <si>
    <t>Чердак Анастасія</t>
  </si>
  <si>
    <r>
      <rPr>
        <b/>
        <sz val="14"/>
        <color indexed="8"/>
        <rFont val="Bookman Old Style"/>
        <family val="1"/>
      </rPr>
      <t>Шротис Хакки</t>
    </r>
    <r>
      <rPr>
        <sz val="14"/>
        <color indexed="8"/>
        <rFont val="Bookman Old Style"/>
        <family val="1"/>
      </rPr>
      <t>, 2006, сол., Уельс.поні, Анжерхоф-Меморі - Анжерхоф-Рохана, Голубева Вікторія</t>
    </r>
  </si>
  <si>
    <t>VG Favorite Team</t>
  </si>
  <si>
    <t>Томми Визер, Наталія Святуха</t>
  </si>
  <si>
    <r>
      <rPr>
        <b/>
        <sz val="14"/>
        <color indexed="8"/>
        <rFont val="Bookman Old Style"/>
        <family val="1"/>
      </rPr>
      <t>Vivaldi</t>
    </r>
    <r>
      <rPr>
        <sz val="14"/>
        <color indexed="8"/>
        <rFont val="Bookman Old Style"/>
        <family val="1"/>
      </rPr>
      <t>, 2002, мер., вор., KWPN, Nolimit-Arione, 702444, Ангелова Елена</t>
    </r>
  </si>
  <si>
    <t>Євгенія Полюк</t>
  </si>
  <si>
    <t>Ялова Дар'я</t>
  </si>
  <si>
    <r>
      <rPr>
        <b/>
        <sz val="14"/>
        <color indexed="8"/>
        <rFont val="Bookman Old Style"/>
        <family val="1"/>
      </rPr>
      <t>Марш Круіз</t>
    </r>
    <r>
      <rPr>
        <sz val="14"/>
        <color indexed="8"/>
        <rFont val="Bookman Old Style"/>
        <family val="1"/>
      </rPr>
      <t>, 2003, мер., сір., ірландська, Круізінг-Рейн Стар, 701861, ПКЗ</t>
    </r>
  </si>
  <si>
    <t>Петриківський кінний завд</t>
  </si>
  <si>
    <t>Тетяна Копилова</t>
  </si>
  <si>
    <r>
      <rPr>
        <b/>
        <sz val="14"/>
        <color indexed="8"/>
        <rFont val="Bookman Old Style"/>
        <family val="1"/>
      </rPr>
      <t>Triumph</t>
    </r>
    <r>
      <rPr>
        <sz val="14"/>
        <color indexed="8"/>
        <rFont val="Bookman Old Style"/>
        <family val="1"/>
      </rPr>
      <t>, 2005, мер., гн., УВП, Khorvat-Trembita, 702952, Недава Дар`я</t>
    </r>
  </si>
  <si>
    <t>Ольга Ковшова</t>
  </si>
  <si>
    <r>
      <rPr>
        <b/>
        <sz val="14"/>
        <color indexed="8"/>
        <rFont val="Bookman Old Style"/>
        <family val="1"/>
      </rPr>
      <t>Іхол</t>
    </r>
    <r>
      <rPr>
        <sz val="14"/>
        <color indexed="8"/>
        <rFont val="Bookman Old Style"/>
        <family val="1"/>
      </rPr>
      <t>, 1995, жер., т.-гн., УВП, Horey-Iriska, 700244, Куз`янц Олена</t>
    </r>
  </si>
  <si>
    <r>
      <rPr>
        <b/>
        <sz val="14"/>
        <color indexed="8"/>
        <rFont val="Bookman Old Style"/>
        <family val="1"/>
      </rPr>
      <t>Емір</t>
    </r>
    <r>
      <rPr>
        <sz val="14"/>
        <color indexed="8"/>
        <rFont val="Bookman Old Style"/>
        <family val="1"/>
      </rPr>
      <t>, 2000, мер., руд., УВП, Ефект-Асмара, UKR-40002, Жашківський кінний завод</t>
    </r>
  </si>
  <si>
    <t>Грушовська Яна</t>
  </si>
  <si>
    <r>
      <rPr>
        <b/>
        <sz val="14"/>
        <color indexed="8"/>
        <rFont val="Bookman Old Style"/>
        <family val="1"/>
      </rPr>
      <t>Ovod</t>
    </r>
    <r>
      <rPr>
        <sz val="14"/>
        <color indexed="8"/>
        <rFont val="Bookman Old Style"/>
        <family val="1"/>
      </rPr>
      <t>, 1998, мер., руд., УВП, Diplom-Orliza, 701046, Машкова Ольга</t>
    </r>
  </si>
  <si>
    <t>Ольга Сагач</t>
  </si>
  <si>
    <r>
      <rPr>
        <b/>
        <sz val="14"/>
        <color indexed="8"/>
        <rFont val="Bookman Old Style"/>
        <family val="1"/>
      </rPr>
      <t>Гефест</t>
    </r>
    <r>
      <rPr>
        <sz val="14"/>
        <color indexed="8"/>
        <rFont val="Bookman Old Style"/>
        <family val="1"/>
      </rPr>
      <t>, 2000, мер., сір., рос. рисак, Gyvrgen-Feya, 700984, Конозенко М.</t>
    </r>
  </si>
  <si>
    <t>Сергій Черних</t>
  </si>
  <si>
    <t>в/к</t>
  </si>
  <si>
    <t>Попередній Приз /діти 12-14 років/</t>
  </si>
  <si>
    <t>Попередній Приз /діти 15-16 років/</t>
  </si>
  <si>
    <t>Вик. розр.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</si>
</sst>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8"/>
      <name val="Bookman Old Style"/>
      <family val="1"/>
    </font>
    <font>
      <sz val="10"/>
      <color indexed="10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sz val="9"/>
      <name val="Bookman Old Style"/>
      <family val="1"/>
    </font>
    <font>
      <sz val="9"/>
      <color indexed="10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sz val="8"/>
      <name val="Bookman Old Style"/>
      <family val="1"/>
    </font>
    <font>
      <sz val="8"/>
      <name val="Bookman Old Style"/>
      <family val="1"/>
    </font>
    <font>
      <sz val="8"/>
      <color indexed="10"/>
      <name val="Bookman Old Style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b/>
      <u val="single"/>
      <sz val="14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u val="single"/>
      <sz val="12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3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196" fontId="14" fillId="32" borderId="0" xfId="0" applyNumberFormat="1" applyFont="1" applyFill="1" applyBorder="1" applyAlignment="1">
      <alignment horizontal="center" vertical="center" wrapText="1"/>
    </xf>
    <xf numFmtId="1" fontId="14" fillId="32" borderId="0" xfId="0" applyNumberFormat="1" applyFont="1" applyFill="1" applyBorder="1" applyAlignment="1">
      <alignment horizontal="center" vertical="center" wrapText="1"/>
    </xf>
    <xf numFmtId="201" fontId="14" fillId="0" borderId="0" xfId="0" applyNumberFormat="1" applyFont="1" applyFill="1" applyBorder="1" applyAlignment="1">
      <alignment horizontal="center" vertical="center" wrapText="1"/>
    </xf>
    <xf numFmtId="196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5" fillId="0" borderId="0" xfId="0" applyFont="1" applyAlignment="1">
      <alignment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196" fontId="13" fillId="33" borderId="15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/>
    </xf>
    <xf numFmtId="196" fontId="13" fillId="33" borderId="11" xfId="0" applyNumberFormat="1" applyFont="1" applyFill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3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4" fillId="0" borderId="10" xfId="0" applyFont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/>
    </xf>
    <xf numFmtId="201" fontId="26" fillId="0" borderId="10" xfId="0" applyNumberFormat="1" applyFont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201" fontId="26" fillId="0" borderId="10" xfId="0" applyNumberFormat="1" applyFont="1" applyBorder="1" applyAlignment="1">
      <alignment horizontal="center"/>
    </xf>
    <xf numFmtId="201" fontId="31" fillId="37" borderId="10" xfId="0" applyNumberFormat="1" applyFont="1" applyFill="1" applyBorder="1" applyAlignment="1">
      <alignment/>
    </xf>
    <xf numFmtId="196" fontId="22" fillId="37" borderId="10" xfId="0" applyNumberFormat="1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7" borderId="10" xfId="0" applyFont="1" applyFill="1" applyBorder="1" applyAlignment="1">
      <alignment/>
    </xf>
    <xf numFmtId="0" fontId="31" fillId="0" borderId="0" xfId="0" applyFont="1" applyAlignment="1">
      <alignment/>
    </xf>
    <xf numFmtId="0" fontId="19" fillId="0" borderId="0" xfId="0" applyFont="1" applyFill="1" applyAlignment="1">
      <alignment/>
    </xf>
    <xf numFmtId="0" fontId="33" fillId="0" borderId="0" xfId="0" applyFont="1" applyAlignment="1">
      <alignment/>
    </xf>
    <xf numFmtId="0" fontId="19" fillId="35" borderId="1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34" fillId="0" borderId="0" xfId="0" applyFont="1" applyAlignment="1">
      <alignment/>
    </xf>
    <xf numFmtId="201" fontId="20" fillId="38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96" fontId="20" fillId="38" borderId="1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6" borderId="17" xfId="0" applyFont="1" applyFill="1" applyBorder="1" applyAlignment="1">
      <alignment/>
    </xf>
    <xf numFmtId="201" fontId="26" fillId="0" borderId="17" xfId="0" applyNumberFormat="1" applyFont="1" applyBorder="1" applyAlignment="1">
      <alignment/>
    </xf>
    <xf numFmtId="201" fontId="26" fillId="0" borderId="17" xfId="0" applyNumberFormat="1" applyFont="1" applyBorder="1" applyAlignment="1">
      <alignment horizontal="center"/>
    </xf>
    <xf numFmtId="196" fontId="22" fillId="37" borderId="17" xfId="0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4" fillId="36" borderId="16" xfId="0" applyFont="1" applyFill="1" applyBorder="1" applyAlignment="1">
      <alignment/>
    </xf>
    <xf numFmtId="0" fontId="29" fillId="0" borderId="16" xfId="0" applyFont="1" applyBorder="1" applyAlignment="1">
      <alignment/>
    </xf>
    <xf numFmtId="0" fontId="21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0" fontId="23" fillId="36" borderId="18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0" fontId="32" fillId="34" borderId="18" xfId="0" applyFont="1" applyFill="1" applyBorder="1" applyAlignment="1">
      <alignment/>
    </xf>
    <xf numFmtId="0" fontId="30" fillId="37" borderId="16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19" fillId="36" borderId="18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31" fillId="34" borderId="18" xfId="0" applyFont="1" applyFill="1" applyBorder="1" applyAlignment="1">
      <alignment/>
    </xf>
    <xf numFmtId="201" fontId="13" fillId="33" borderId="19" xfId="0" applyNumberFormat="1" applyFont="1" applyFill="1" applyBorder="1" applyAlignment="1">
      <alignment horizontal="center" vertical="center" wrapText="1"/>
    </xf>
    <xf numFmtId="201" fontId="13" fillId="33" borderId="16" xfId="0" applyNumberFormat="1" applyFont="1" applyFill="1" applyBorder="1" applyAlignment="1">
      <alignment horizontal="center" vertical="center" wrapText="1"/>
    </xf>
    <xf numFmtId="201" fontId="13" fillId="33" borderId="20" xfId="0" applyNumberFormat="1" applyFont="1" applyFill="1" applyBorder="1" applyAlignment="1">
      <alignment horizontal="center" vertical="center" wrapText="1"/>
    </xf>
    <xf numFmtId="1" fontId="13" fillId="33" borderId="21" xfId="0" applyNumberFormat="1" applyFont="1" applyFill="1" applyBorder="1" applyAlignment="1">
      <alignment horizontal="center" vertical="center" wrapText="1"/>
    </xf>
    <xf numFmtId="1" fontId="13" fillId="33" borderId="22" xfId="0" applyNumberFormat="1" applyFont="1" applyFill="1" applyBorder="1" applyAlignment="1">
      <alignment horizontal="center" vertical="center" wrapText="1"/>
    </xf>
    <xf numFmtId="1" fontId="13" fillId="33" borderId="23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196" fontId="13" fillId="33" borderId="24" xfId="0" applyNumberFormat="1" applyFont="1" applyFill="1" applyBorder="1" applyAlignment="1">
      <alignment horizontal="center" vertical="center" wrapText="1"/>
    </xf>
    <xf numFmtId="196" fontId="13" fillId="33" borderId="17" xfId="0" applyNumberFormat="1" applyFont="1" applyFill="1" applyBorder="1" applyAlignment="1">
      <alignment horizontal="center" vertical="center" wrapText="1"/>
    </xf>
    <xf numFmtId="196" fontId="13" fillId="33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35" borderId="10" xfId="0" applyNumberFormat="1" applyFont="1" applyFill="1" applyBorder="1" applyAlignment="1">
      <alignment horizontal="center"/>
    </xf>
    <xf numFmtId="0" fontId="19" fillId="36" borderId="10" xfId="0" applyNumberFormat="1" applyFont="1" applyFill="1" applyBorder="1" applyAlignment="1">
      <alignment horizontal="center"/>
    </xf>
    <xf numFmtId="0" fontId="75" fillId="0" borderId="22" xfId="0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 wrapText="1"/>
    </xf>
    <xf numFmtId="196" fontId="13" fillId="33" borderId="19" xfId="0" applyNumberFormat="1" applyFont="1" applyFill="1" applyBorder="1" applyAlignment="1">
      <alignment horizontal="center" vertical="center" wrapText="1"/>
    </xf>
    <xf numFmtId="196" fontId="13" fillId="33" borderId="16" xfId="0" applyNumberFormat="1" applyFont="1" applyFill="1" applyBorder="1" applyAlignment="1">
      <alignment horizontal="center" vertical="center" wrapText="1"/>
    </xf>
    <xf numFmtId="196" fontId="13" fillId="33" borderId="20" xfId="0" applyNumberFormat="1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196" fontId="13" fillId="33" borderId="33" xfId="0" applyNumberFormat="1" applyFont="1" applyFill="1" applyBorder="1" applyAlignment="1">
      <alignment horizontal="center" vertical="center" wrapText="1"/>
    </xf>
    <xf numFmtId="1" fontId="13" fillId="33" borderId="31" xfId="0" applyNumberFormat="1" applyFont="1" applyFill="1" applyBorder="1" applyAlignment="1">
      <alignment horizontal="center" vertical="center" wrapText="1"/>
    </xf>
    <xf numFmtId="196" fontId="13" fillId="33" borderId="31" xfId="0" applyNumberFormat="1" applyFont="1" applyFill="1" applyBorder="1" applyAlignment="1">
      <alignment horizontal="center" vertical="center" wrapText="1"/>
    </xf>
    <xf numFmtId="1" fontId="13" fillId="33" borderId="32" xfId="0" applyNumberFormat="1" applyFont="1" applyFill="1" applyBorder="1" applyAlignment="1">
      <alignment horizontal="center" vertical="center" wrapText="1"/>
    </xf>
    <xf numFmtId="201" fontId="13" fillId="33" borderId="33" xfId="0" applyNumberFormat="1" applyFont="1" applyFill="1" applyBorder="1" applyAlignment="1">
      <alignment horizontal="center" vertical="center" wrapText="1"/>
    </xf>
    <xf numFmtId="196" fontId="13" fillId="33" borderId="34" xfId="0" applyNumberFormat="1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/>
    </xf>
    <xf numFmtId="0" fontId="20" fillId="34" borderId="47" xfId="0" applyFont="1" applyFill="1" applyBorder="1" applyAlignment="1">
      <alignment horizontal="center"/>
    </xf>
    <xf numFmtId="0" fontId="18" fillId="38" borderId="17" xfId="0" applyFont="1" applyFill="1" applyBorder="1" applyAlignment="1">
      <alignment horizontal="left"/>
    </xf>
    <xf numFmtId="0" fontId="18" fillId="38" borderId="47" xfId="0" applyFont="1" applyFill="1" applyBorder="1" applyAlignment="1">
      <alignment horizontal="left"/>
    </xf>
    <xf numFmtId="0" fontId="18" fillId="38" borderId="16" xfId="0" applyFont="1" applyFill="1" applyBorder="1" applyAlignment="1">
      <alignment horizontal="left"/>
    </xf>
    <xf numFmtId="0" fontId="30" fillId="37" borderId="47" xfId="0" applyFont="1" applyFill="1" applyBorder="1" applyAlignment="1">
      <alignment horizontal="center"/>
    </xf>
    <xf numFmtId="0" fontId="30" fillId="37" borderId="1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26" fillId="0" borderId="47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0" fillId="37" borderId="17" xfId="0" applyFont="1" applyFill="1" applyBorder="1" applyAlignment="1">
      <alignment horizontal="center"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1" fontId="13" fillId="0" borderId="41" xfId="0" applyNumberFormat="1" applyFont="1" applyFill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center" vertical="center" wrapText="1"/>
    </xf>
    <xf numFmtId="0" fontId="13" fillId="0" borderId="55" xfId="0" applyNumberFormat="1" applyFont="1" applyFill="1" applyBorder="1" applyAlignment="1">
      <alignment horizontal="center" vertical="center" wrapText="1"/>
    </xf>
    <xf numFmtId="1" fontId="13" fillId="0" borderId="44" xfId="0" applyNumberFormat="1" applyFont="1" applyFill="1" applyBorder="1" applyAlignment="1">
      <alignment horizontal="center" vertical="center" wrapText="1"/>
    </xf>
    <xf numFmtId="1" fontId="13" fillId="0" borderId="52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2</xdr:col>
      <xdr:colOff>428625</xdr:colOff>
      <xdr:row>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0096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104775</xdr:rowOff>
    </xdr:from>
    <xdr:to>
      <xdr:col>16</xdr:col>
      <xdr:colOff>66675</xdr:colOff>
      <xdr:row>0</xdr:row>
      <xdr:rowOff>104775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268075" y="10477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142875</xdr:rowOff>
    </xdr:from>
    <xdr:to>
      <xdr:col>2</xdr:col>
      <xdr:colOff>381000</xdr:colOff>
      <xdr:row>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2875"/>
          <a:ext cx="5524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171450</xdr:rowOff>
    </xdr:from>
    <xdr:to>
      <xdr:col>15</xdr:col>
      <xdr:colOff>523875</xdr:colOff>
      <xdr:row>3</xdr:row>
      <xdr:rowOff>66675</xdr:rowOff>
    </xdr:to>
    <xdr:pic>
      <xdr:nvPicPr>
        <xdr:cNvPr id="4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525250" y="17145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2</xdr:col>
      <xdr:colOff>904875</xdr:colOff>
      <xdr:row>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485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104775</xdr:rowOff>
    </xdr:from>
    <xdr:to>
      <xdr:col>17</xdr:col>
      <xdr:colOff>161925</xdr:colOff>
      <xdr:row>0</xdr:row>
      <xdr:rowOff>104775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268075" y="104775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142875</xdr:rowOff>
    </xdr:from>
    <xdr:to>
      <xdr:col>2</xdr:col>
      <xdr:colOff>561975</xdr:colOff>
      <xdr:row>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2875"/>
          <a:ext cx="7334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171450</xdr:rowOff>
    </xdr:from>
    <xdr:to>
      <xdr:col>15</xdr:col>
      <xdr:colOff>514350</xdr:colOff>
      <xdr:row>3</xdr:row>
      <xdr:rowOff>66675</xdr:rowOff>
    </xdr:to>
    <xdr:pic>
      <xdr:nvPicPr>
        <xdr:cNvPr id="4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525250" y="17145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2</xdr:col>
      <xdr:colOff>904875</xdr:colOff>
      <xdr:row>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485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104775</xdr:rowOff>
    </xdr:from>
    <xdr:to>
      <xdr:col>17</xdr:col>
      <xdr:colOff>161925</xdr:colOff>
      <xdr:row>0</xdr:row>
      <xdr:rowOff>104775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268075" y="104775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142875</xdr:rowOff>
    </xdr:from>
    <xdr:to>
      <xdr:col>2</xdr:col>
      <xdr:colOff>438150</xdr:colOff>
      <xdr:row>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2875"/>
          <a:ext cx="6096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171450</xdr:rowOff>
    </xdr:from>
    <xdr:to>
      <xdr:col>15</xdr:col>
      <xdr:colOff>514350</xdr:colOff>
      <xdr:row>3</xdr:row>
      <xdr:rowOff>66675</xdr:rowOff>
    </xdr:to>
    <xdr:pic>
      <xdr:nvPicPr>
        <xdr:cNvPr id="4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525250" y="17145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2</xdr:col>
      <xdr:colOff>904875</xdr:colOff>
      <xdr:row>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485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104775</xdr:rowOff>
    </xdr:from>
    <xdr:to>
      <xdr:col>17</xdr:col>
      <xdr:colOff>161925</xdr:colOff>
      <xdr:row>0</xdr:row>
      <xdr:rowOff>104775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858625" y="104775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142875</xdr:rowOff>
    </xdr:from>
    <xdr:to>
      <xdr:col>2</xdr:col>
      <xdr:colOff>561975</xdr:colOff>
      <xdr:row>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6477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171450</xdr:rowOff>
    </xdr:from>
    <xdr:to>
      <xdr:col>15</xdr:col>
      <xdr:colOff>514350</xdr:colOff>
      <xdr:row>3</xdr:row>
      <xdr:rowOff>66675</xdr:rowOff>
    </xdr:to>
    <xdr:pic>
      <xdr:nvPicPr>
        <xdr:cNvPr id="4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115800" y="17145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zoomScale="70" zoomScaleNormal="70" zoomScalePageLayoutView="0" workbookViewId="0" topLeftCell="A10">
      <selection activeCell="X11" sqref="X11"/>
    </sheetView>
  </sheetViews>
  <sheetFormatPr defaultColWidth="9.140625" defaultRowHeight="12.75"/>
  <cols>
    <col min="1" max="1" width="4.7109375" style="3" customWidth="1"/>
    <col min="2" max="2" width="6.421875" style="3" bestFit="1" customWidth="1"/>
    <col min="3" max="3" width="31.7109375" style="3" bestFit="1" customWidth="1"/>
    <col min="4" max="4" width="8.140625" style="3" bestFit="1" customWidth="1"/>
    <col min="5" max="5" width="5.8515625" style="3" customWidth="1"/>
    <col min="6" max="6" width="33.28125" style="3" customWidth="1"/>
    <col min="7" max="7" width="20.421875" style="3" customWidth="1"/>
    <col min="8" max="8" width="20.8515625" style="14" customWidth="1"/>
    <col min="9" max="9" width="9.7109375" style="3" customWidth="1"/>
    <col min="10" max="10" width="3.57421875" style="3" customWidth="1"/>
    <col min="11" max="11" width="10.140625" style="3" customWidth="1"/>
    <col min="12" max="12" width="3.8515625" style="3" bestFit="1" customWidth="1"/>
    <col min="13" max="13" width="9.421875" style="3" customWidth="1"/>
    <col min="14" max="14" width="3.57421875" style="3" customWidth="1"/>
    <col min="15" max="15" width="9.28125" style="3" customWidth="1"/>
    <col min="16" max="16" width="8.8515625" style="3" customWidth="1"/>
    <col min="17" max="17" width="4.28125" style="3" customWidth="1"/>
    <col min="18" max="18" width="2.8515625" style="3" customWidth="1"/>
    <col min="19" max="19" width="2.57421875" style="3" customWidth="1"/>
    <col min="20" max="20" width="4.140625" style="3" customWidth="1"/>
    <col min="21" max="21" width="6.00390625" style="3" customWidth="1"/>
    <col min="22" max="22" width="4.57421875" style="3" customWidth="1"/>
    <col min="23" max="16384" width="9.140625" style="3" customWidth="1"/>
  </cols>
  <sheetData>
    <row r="1" spans="1:19" ht="18.7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2"/>
      <c r="S1" s="2"/>
    </row>
    <row r="2" spans="1:20" ht="21.75" customHeight="1">
      <c r="A2" s="152" t="s">
        <v>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2"/>
      <c r="S2" s="2"/>
      <c r="T2" s="2"/>
    </row>
    <row r="3" spans="1:20" ht="24" customHeight="1">
      <c r="A3" s="153" t="s">
        <v>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4"/>
      <c r="S3" s="4"/>
      <c r="T3" s="4"/>
    </row>
    <row r="4" ht="12.75"/>
    <row r="5" spans="3:15" s="11" customFormat="1" ht="21" customHeight="1" thickBot="1">
      <c r="C5" s="33">
        <v>41810</v>
      </c>
      <c r="D5" s="12"/>
      <c r="H5" s="12"/>
      <c r="M5" s="13"/>
      <c r="O5" s="11" t="s">
        <v>10</v>
      </c>
    </row>
    <row r="6" spans="1:17" ht="39.75" customHeight="1">
      <c r="A6" s="154" t="s">
        <v>19</v>
      </c>
      <c r="B6" s="156" t="s">
        <v>11</v>
      </c>
      <c r="C6" s="158" t="s">
        <v>12</v>
      </c>
      <c r="D6" s="160" t="s">
        <v>13</v>
      </c>
      <c r="E6" s="160" t="s">
        <v>14</v>
      </c>
      <c r="F6" s="158" t="s">
        <v>32</v>
      </c>
      <c r="G6" s="158" t="s">
        <v>15</v>
      </c>
      <c r="H6" s="162" t="s">
        <v>16</v>
      </c>
      <c r="I6" s="165" t="s">
        <v>17</v>
      </c>
      <c r="J6" s="166"/>
      <c r="K6" s="166"/>
      <c r="L6" s="166"/>
      <c r="M6" s="166"/>
      <c r="N6" s="166"/>
      <c r="O6" s="158" t="s">
        <v>29</v>
      </c>
      <c r="P6" s="162" t="s">
        <v>20</v>
      </c>
      <c r="Q6" s="167" t="s">
        <v>21</v>
      </c>
    </row>
    <row r="7" spans="1:17" ht="16.5" thickBot="1">
      <c r="A7" s="155"/>
      <c r="B7" s="157"/>
      <c r="C7" s="159"/>
      <c r="D7" s="161"/>
      <c r="E7" s="161"/>
      <c r="F7" s="159"/>
      <c r="G7" s="159"/>
      <c r="H7" s="163"/>
      <c r="I7" s="169" t="s">
        <v>4</v>
      </c>
      <c r="J7" s="170"/>
      <c r="K7" s="171" t="s">
        <v>5</v>
      </c>
      <c r="L7" s="170"/>
      <c r="M7" s="171" t="s">
        <v>6</v>
      </c>
      <c r="N7" s="170"/>
      <c r="O7" s="159"/>
      <c r="P7" s="163"/>
      <c r="Q7" s="168"/>
    </row>
    <row r="8" spans="1:17" s="26" customFormat="1" ht="54.75" customHeight="1">
      <c r="A8" s="30">
        <f>RANK(P8,$P$8:$P$19)</f>
        <v>3</v>
      </c>
      <c r="B8" s="118">
        <v>201</v>
      </c>
      <c r="C8" s="118" t="s">
        <v>33</v>
      </c>
      <c r="D8" s="118">
        <v>2001</v>
      </c>
      <c r="E8" s="118" t="s">
        <v>41</v>
      </c>
      <c r="F8" s="119" t="s">
        <v>56</v>
      </c>
      <c r="G8" s="119" t="s">
        <v>34</v>
      </c>
      <c r="H8" s="137" t="s">
        <v>35</v>
      </c>
      <c r="I8" s="134">
        <f>1!$D$27</f>
        <v>60.65217391304348</v>
      </c>
      <c r="J8" s="31">
        <f aca="true" t="shared" si="0" ref="J8:J19">RANK(I8,$I$8:$I$19)</f>
        <v>5</v>
      </c>
      <c r="K8" s="32">
        <f>1!$I$27</f>
        <v>64.56521739130434</v>
      </c>
      <c r="L8" s="31">
        <f aca="true" t="shared" si="1" ref="L8:L19">RANK(K8,$K$8:$K$19)</f>
        <v>4</v>
      </c>
      <c r="M8" s="32">
        <f>1!$N$27</f>
        <v>65.21739130434783</v>
      </c>
      <c r="N8" s="111">
        <f aca="true" t="shared" si="2" ref="N8:N19">RANK(M8,$M$8:$M$19)</f>
        <v>1</v>
      </c>
      <c r="O8" s="108">
        <f>1!$D$31</f>
        <v>438</v>
      </c>
      <c r="P8" s="120">
        <f>1!$D$32</f>
        <v>63.47826086956521</v>
      </c>
      <c r="Q8" s="123"/>
    </row>
    <row r="9" spans="1:17" s="26" customFormat="1" ht="54.75" customHeight="1">
      <c r="A9" s="27">
        <f aca="true" t="shared" si="3" ref="A9:A19">RANK(P9,$P$8:$P$19)</f>
        <v>12</v>
      </c>
      <c r="B9" s="114">
        <v>118</v>
      </c>
      <c r="C9" s="114" t="s">
        <v>57</v>
      </c>
      <c r="D9" s="114">
        <v>2001</v>
      </c>
      <c r="E9" s="114" t="s">
        <v>45</v>
      </c>
      <c r="F9" s="115" t="s">
        <v>58</v>
      </c>
      <c r="G9" s="131" t="s">
        <v>59</v>
      </c>
      <c r="H9" s="129" t="s">
        <v>60</v>
      </c>
      <c r="I9" s="135">
        <f>2!$D$27</f>
        <v>54.78260869565217</v>
      </c>
      <c r="J9" s="24">
        <f t="shared" si="0"/>
        <v>12</v>
      </c>
      <c r="K9" s="35">
        <f>2!$I$27</f>
        <v>56.52173913043478</v>
      </c>
      <c r="L9" s="24">
        <f t="shared" si="1"/>
        <v>12</v>
      </c>
      <c r="M9" s="35">
        <f>2!$N$27</f>
        <v>54.56521739130435</v>
      </c>
      <c r="N9" s="112">
        <f t="shared" si="2"/>
        <v>11</v>
      </c>
      <c r="O9" s="109">
        <f>2!$D$31</f>
        <v>381.5</v>
      </c>
      <c r="P9" s="121">
        <f>2!$D$32</f>
        <v>55.28985507246377</v>
      </c>
      <c r="Q9" s="124"/>
    </row>
    <row r="10" spans="1:17" s="26" customFormat="1" ht="54.75" customHeight="1">
      <c r="A10" s="27">
        <f t="shared" si="3"/>
        <v>2</v>
      </c>
      <c r="B10" s="114">
        <v>43</v>
      </c>
      <c r="C10" s="114" t="s">
        <v>49</v>
      </c>
      <c r="D10" s="114">
        <v>2001</v>
      </c>
      <c r="E10" s="114" t="s">
        <v>41</v>
      </c>
      <c r="F10" s="115" t="s">
        <v>61</v>
      </c>
      <c r="G10" s="115" t="s">
        <v>62</v>
      </c>
      <c r="H10" s="129" t="s">
        <v>39</v>
      </c>
      <c r="I10" s="135">
        <f>3!$D$27</f>
        <v>63.26086956521739</v>
      </c>
      <c r="J10" s="24">
        <f t="shared" si="0"/>
        <v>1</v>
      </c>
      <c r="K10" s="35">
        <f>3!$I$27</f>
        <v>65.65217391304348</v>
      </c>
      <c r="L10" s="24">
        <f t="shared" si="1"/>
        <v>1</v>
      </c>
      <c r="M10" s="35">
        <f>3!$N$27</f>
        <v>63.47826086956522</v>
      </c>
      <c r="N10" s="112">
        <f t="shared" si="2"/>
        <v>6</v>
      </c>
      <c r="O10" s="109">
        <f>3!$D$31</f>
        <v>442.5</v>
      </c>
      <c r="P10" s="121">
        <f>3!$D$32</f>
        <v>64.1304347826087</v>
      </c>
      <c r="Q10" s="124"/>
    </row>
    <row r="11" spans="1:17" s="26" customFormat="1" ht="54.75" customHeight="1">
      <c r="A11" s="27">
        <f t="shared" si="3"/>
        <v>5</v>
      </c>
      <c r="B11" s="114">
        <v>50</v>
      </c>
      <c r="C11" s="132" t="s">
        <v>63</v>
      </c>
      <c r="D11" s="114">
        <v>2001</v>
      </c>
      <c r="E11" s="114" t="s">
        <v>41</v>
      </c>
      <c r="F11" s="115" t="s">
        <v>64</v>
      </c>
      <c r="G11" s="115" t="s">
        <v>46</v>
      </c>
      <c r="H11" s="129" t="s">
        <v>47</v>
      </c>
      <c r="I11" s="135">
        <f>4!$D$27</f>
        <v>59.78260869565217</v>
      </c>
      <c r="J11" s="24">
        <f t="shared" si="0"/>
        <v>6</v>
      </c>
      <c r="K11" s="35">
        <f>4!$I$27</f>
        <v>63.69565217391305</v>
      </c>
      <c r="L11" s="24">
        <f t="shared" si="1"/>
        <v>5</v>
      </c>
      <c r="M11" s="35">
        <f>4!$N$27</f>
        <v>64.78260869565217</v>
      </c>
      <c r="N11" s="112">
        <f t="shared" si="2"/>
        <v>2</v>
      </c>
      <c r="O11" s="109">
        <f>4!$D$31</f>
        <v>433</v>
      </c>
      <c r="P11" s="121">
        <f>4!$D$32</f>
        <v>62.75362318840579</v>
      </c>
      <c r="Q11" s="124">
        <v>1</v>
      </c>
    </row>
    <row r="12" spans="1:17" s="26" customFormat="1" ht="54.75" customHeight="1">
      <c r="A12" s="27">
        <f t="shared" si="3"/>
        <v>11</v>
      </c>
      <c r="B12" s="114">
        <v>3</v>
      </c>
      <c r="C12" s="114" t="s">
        <v>65</v>
      </c>
      <c r="D12" s="114">
        <v>2001</v>
      </c>
      <c r="E12" s="114" t="s">
        <v>45</v>
      </c>
      <c r="F12" s="115" t="s">
        <v>66</v>
      </c>
      <c r="G12" s="131" t="s">
        <v>67</v>
      </c>
      <c r="H12" s="129" t="s">
        <v>68</v>
      </c>
      <c r="I12" s="135">
        <f>5!$D$27</f>
        <v>58.91304347826087</v>
      </c>
      <c r="J12" s="24">
        <f t="shared" si="0"/>
        <v>9</v>
      </c>
      <c r="K12" s="35">
        <f>5!$I$27</f>
        <v>59.56521739130435</v>
      </c>
      <c r="L12" s="24">
        <f t="shared" si="1"/>
        <v>10</v>
      </c>
      <c r="M12" s="35">
        <f>5!$N$27</f>
        <v>53.47826086956522</v>
      </c>
      <c r="N12" s="112">
        <f t="shared" si="2"/>
        <v>12</v>
      </c>
      <c r="O12" s="109">
        <f>5!$D$31</f>
        <v>395.5</v>
      </c>
      <c r="P12" s="121">
        <f>5!$D$32</f>
        <v>57.31884057971015</v>
      </c>
      <c r="Q12" s="124">
        <v>2</v>
      </c>
    </row>
    <row r="13" spans="1:32" s="26" customFormat="1" ht="54.75" customHeight="1">
      <c r="A13" s="27">
        <f t="shared" si="3"/>
        <v>6</v>
      </c>
      <c r="B13" s="114">
        <v>47</v>
      </c>
      <c r="C13" s="114" t="s">
        <v>44</v>
      </c>
      <c r="D13" s="114">
        <v>2001</v>
      </c>
      <c r="E13" s="114" t="s">
        <v>45</v>
      </c>
      <c r="F13" s="115" t="s">
        <v>69</v>
      </c>
      <c r="G13" s="115" t="s">
        <v>46</v>
      </c>
      <c r="H13" s="129" t="s">
        <v>70</v>
      </c>
      <c r="I13" s="135">
        <f>6!$D$27</f>
        <v>62.608695652173914</v>
      </c>
      <c r="J13" s="24">
        <f t="shared" si="0"/>
        <v>2</v>
      </c>
      <c r="K13" s="35">
        <f>6!$I$27</f>
        <v>61.30434782608695</v>
      </c>
      <c r="L13" s="24">
        <f t="shared" si="1"/>
        <v>6</v>
      </c>
      <c r="M13" s="35">
        <f>6!$N$27</f>
        <v>64.1304347826087</v>
      </c>
      <c r="N13" s="112">
        <f t="shared" si="2"/>
        <v>4</v>
      </c>
      <c r="O13" s="109">
        <f>6!$D$31</f>
        <v>432.5</v>
      </c>
      <c r="P13" s="121">
        <f>6!$D$32</f>
        <v>62.68115942028985</v>
      </c>
      <c r="Q13" s="124"/>
      <c r="X13" s="16"/>
      <c r="Y13" s="17"/>
      <c r="Z13" s="16"/>
      <c r="AA13" s="17"/>
      <c r="AB13" s="16"/>
      <c r="AC13" s="17"/>
      <c r="AD13" s="18"/>
      <c r="AE13" s="19"/>
      <c r="AF13" s="28"/>
    </row>
    <row r="14" spans="1:32" s="26" customFormat="1" ht="54.75" customHeight="1">
      <c r="A14" s="27">
        <f t="shared" si="3"/>
        <v>10</v>
      </c>
      <c r="B14" s="114">
        <v>96</v>
      </c>
      <c r="C14" s="114" t="s">
        <v>71</v>
      </c>
      <c r="D14" s="114">
        <v>2000</v>
      </c>
      <c r="E14" s="114" t="s">
        <v>45</v>
      </c>
      <c r="F14" s="115" t="s">
        <v>72</v>
      </c>
      <c r="G14" s="115" t="s">
        <v>73</v>
      </c>
      <c r="H14" s="129" t="s">
        <v>83</v>
      </c>
      <c r="I14" s="135">
        <f>7!$D$27</f>
        <v>58.69565217391305</v>
      </c>
      <c r="J14" s="24">
        <f t="shared" si="0"/>
        <v>10</v>
      </c>
      <c r="K14" s="35">
        <f>7!$I$27</f>
        <v>57.82608695652174</v>
      </c>
      <c r="L14" s="24">
        <f t="shared" si="1"/>
        <v>11</v>
      </c>
      <c r="M14" s="35">
        <f>7!$N$27</f>
        <v>56.30434782608695</v>
      </c>
      <c r="N14" s="112">
        <f t="shared" si="2"/>
        <v>10</v>
      </c>
      <c r="O14" s="109">
        <f>7!$D$31</f>
        <v>397.5</v>
      </c>
      <c r="P14" s="121">
        <f>7!$D$32</f>
        <v>57.608695652173914</v>
      </c>
      <c r="Q14" s="124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6" customFormat="1" ht="54.75" customHeight="1">
      <c r="A15" s="27">
        <f t="shared" si="3"/>
        <v>1</v>
      </c>
      <c r="B15" s="114">
        <v>59</v>
      </c>
      <c r="C15" s="114" t="s">
        <v>36</v>
      </c>
      <c r="D15" s="114">
        <v>2001</v>
      </c>
      <c r="E15" s="114" t="s">
        <v>45</v>
      </c>
      <c r="F15" s="115" t="s">
        <v>75</v>
      </c>
      <c r="G15" s="115" t="s">
        <v>38</v>
      </c>
      <c r="H15" s="129" t="s">
        <v>76</v>
      </c>
      <c r="I15" s="135">
        <f>8!$D$27</f>
        <v>62.391304347826086</v>
      </c>
      <c r="J15" s="24">
        <f t="shared" si="0"/>
        <v>3</v>
      </c>
      <c r="K15" s="35">
        <f>8!$I$27</f>
        <v>65.65217391304348</v>
      </c>
      <c r="L15" s="24">
        <f t="shared" si="1"/>
        <v>1</v>
      </c>
      <c r="M15" s="35">
        <f>8!$N$27</f>
        <v>64.56521739130434</v>
      </c>
      <c r="N15" s="112">
        <f t="shared" si="2"/>
        <v>3</v>
      </c>
      <c r="O15" s="109">
        <f>8!$D$31</f>
        <v>443</v>
      </c>
      <c r="P15" s="121">
        <f>8!$D$32</f>
        <v>64.20289855072464</v>
      </c>
      <c r="Q15" s="130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26" customFormat="1" ht="54.75" customHeight="1">
      <c r="A16" s="27">
        <f t="shared" si="3"/>
        <v>4</v>
      </c>
      <c r="B16" s="114">
        <v>103</v>
      </c>
      <c r="C16" s="132" t="s">
        <v>40</v>
      </c>
      <c r="D16" s="114">
        <v>2001</v>
      </c>
      <c r="E16" s="114" t="s">
        <v>41</v>
      </c>
      <c r="F16" s="115" t="s">
        <v>77</v>
      </c>
      <c r="G16" s="115" t="s">
        <v>42</v>
      </c>
      <c r="H16" s="129" t="s">
        <v>43</v>
      </c>
      <c r="I16" s="135">
        <f>9!$D$27</f>
        <v>61.95652173913044</v>
      </c>
      <c r="J16" s="24">
        <f t="shared" si="0"/>
        <v>4</v>
      </c>
      <c r="K16" s="35">
        <f>9!$I$27</f>
        <v>64.78260869565217</v>
      </c>
      <c r="L16" s="24">
        <f t="shared" si="1"/>
        <v>3</v>
      </c>
      <c r="M16" s="35">
        <f>9!$N$27</f>
        <v>63.26086956521739</v>
      </c>
      <c r="N16" s="112">
        <f t="shared" si="2"/>
        <v>7</v>
      </c>
      <c r="O16" s="109">
        <f>9!$D$31</f>
        <v>437</v>
      </c>
      <c r="P16" s="121">
        <f>9!$D$32</f>
        <v>63.333333333333336</v>
      </c>
      <c r="Q16" s="130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26" customFormat="1" ht="54.75" customHeight="1">
      <c r="A17" s="27">
        <f t="shared" si="3"/>
        <v>7</v>
      </c>
      <c r="B17" s="114">
        <v>202</v>
      </c>
      <c r="C17" s="114" t="s">
        <v>33</v>
      </c>
      <c r="D17" s="114">
        <v>2001</v>
      </c>
      <c r="E17" s="114" t="s">
        <v>41</v>
      </c>
      <c r="F17" s="115" t="s">
        <v>78</v>
      </c>
      <c r="G17" s="115" t="s">
        <v>34</v>
      </c>
      <c r="H17" s="129" t="s">
        <v>35</v>
      </c>
      <c r="I17" s="135">
        <f>'10'!$D$27</f>
        <v>58.04347826086956</v>
      </c>
      <c r="J17" s="24">
        <f t="shared" si="0"/>
        <v>11</v>
      </c>
      <c r="K17" s="35">
        <f>'10'!$I$27</f>
        <v>60.43478260869565</v>
      </c>
      <c r="L17" s="24">
        <f t="shared" si="1"/>
        <v>8</v>
      </c>
      <c r="M17" s="35">
        <f>'10'!$N$27</f>
        <v>64.1304347826087</v>
      </c>
      <c r="N17" s="112">
        <f t="shared" si="2"/>
        <v>4</v>
      </c>
      <c r="O17" s="109">
        <f>'10'!$D$31</f>
        <v>420</v>
      </c>
      <c r="P17" s="121">
        <f>'10'!$D$32</f>
        <v>60.86956521739131</v>
      </c>
      <c r="Q17" s="130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26" customFormat="1" ht="54.75" customHeight="1">
      <c r="A18" s="27">
        <f t="shared" si="3"/>
        <v>9</v>
      </c>
      <c r="B18" s="114">
        <v>48</v>
      </c>
      <c r="C18" s="114" t="s">
        <v>79</v>
      </c>
      <c r="D18" s="114">
        <v>1999</v>
      </c>
      <c r="E18" s="114" t="s">
        <v>45</v>
      </c>
      <c r="F18" s="115" t="s">
        <v>80</v>
      </c>
      <c r="G18" s="115" t="s">
        <v>46</v>
      </c>
      <c r="H18" s="129" t="s">
        <v>81</v>
      </c>
      <c r="I18" s="135">
        <f>'11'!$D$27</f>
        <v>59.34782608695652</v>
      </c>
      <c r="J18" s="24">
        <f t="shared" si="0"/>
        <v>8</v>
      </c>
      <c r="K18" s="35">
        <f>'11'!$I$27</f>
        <v>59.78260869565217</v>
      </c>
      <c r="L18" s="24">
        <f t="shared" si="1"/>
        <v>9</v>
      </c>
      <c r="M18" s="35">
        <f>'11'!$N$27</f>
        <v>60.65217391304348</v>
      </c>
      <c r="N18" s="112">
        <f t="shared" si="2"/>
        <v>9</v>
      </c>
      <c r="O18" s="109">
        <f>'11'!$D$31</f>
        <v>413.5</v>
      </c>
      <c r="P18" s="121">
        <f>'11'!$D$32</f>
        <v>59.927536231884055</v>
      </c>
      <c r="Q18" s="130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17" s="26" customFormat="1" ht="54.75" customHeight="1" thickBot="1">
      <c r="A19" s="29">
        <f t="shared" si="3"/>
        <v>8</v>
      </c>
      <c r="B19" s="116">
        <v>30</v>
      </c>
      <c r="C19" s="116" t="s">
        <v>50</v>
      </c>
      <c r="D19" s="116">
        <v>1999</v>
      </c>
      <c r="E19" s="116" t="s">
        <v>37</v>
      </c>
      <c r="F19" s="117" t="s">
        <v>82</v>
      </c>
      <c r="G19" s="117" t="s">
        <v>48</v>
      </c>
      <c r="H19" s="133" t="s">
        <v>51</v>
      </c>
      <c r="I19" s="136">
        <f>'12'!$D$27</f>
        <v>59.56521739130435</v>
      </c>
      <c r="J19" s="25">
        <f t="shared" si="0"/>
        <v>7</v>
      </c>
      <c r="K19" s="34">
        <f>'12'!$I$27</f>
        <v>61.08695652173913</v>
      </c>
      <c r="L19" s="25">
        <f t="shared" si="1"/>
        <v>7</v>
      </c>
      <c r="M19" s="34">
        <f>'12'!$N$27</f>
        <v>61.52173913043478</v>
      </c>
      <c r="N19" s="113">
        <f t="shared" si="2"/>
        <v>8</v>
      </c>
      <c r="O19" s="110">
        <f>'12'!$D$31</f>
        <v>419</v>
      </c>
      <c r="P19" s="122">
        <f>'12'!$D$32</f>
        <v>60.724637681159415</v>
      </c>
      <c r="Q19" s="125"/>
    </row>
    <row r="21" spans="4:6" s="20" customFormat="1" ht="18.75">
      <c r="D21" s="22" t="s">
        <v>17</v>
      </c>
      <c r="E21" s="21" t="s">
        <v>7</v>
      </c>
      <c r="F21" s="126" t="s">
        <v>52</v>
      </c>
    </row>
    <row r="22" spans="5:8" s="20" customFormat="1" ht="18.75">
      <c r="E22" s="21" t="s">
        <v>8</v>
      </c>
      <c r="F22" s="126" t="s">
        <v>55</v>
      </c>
      <c r="H22" s="23"/>
    </row>
    <row r="23" spans="5:8" s="20" customFormat="1" ht="18.75">
      <c r="E23" s="21" t="s">
        <v>9</v>
      </c>
      <c r="F23" s="126" t="s">
        <v>53</v>
      </c>
      <c r="H23" s="23"/>
    </row>
    <row r="24" spans="1:17" s="20" customFormat="1" ht="25.5" customHeight="1">
      <c r="A24" s="20" t="s">
        <v>30</v>
      </c>
      <c r="F24" s="3"/>
      <c r="H24" s="164" t="s">
        <v>31</v>
      </c>
      <c r="I24" s="164"/>
      <c r="J24" s="164"/>
      <c r="K24" s="164"/>
      <c r="L24" s="164"/>
      <c r="M24" s="164"/>
      <c r="N24" s="164"/>
      <c r="O24" s="164"/>
      <c r="P24" s="164"/>
      <c r="Q24" s="164"/>
    </row>
    <row r="25" ht="12.75">
      <c r="E25" s="5"/>
    </row>
  </sheetData>
  <sheetProtection/>
  <mergeCells count="19">
    <mergeCell ref="H24:Q24"/>
    <mergeCell ref="F6:F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G6:G7"/>
    <mergeCell ref="H6:H7"/>
  </mergeCells>
  <printOptions/>
  <pageMargins left="0.42" right="0.47" top="0.45" bottom="0.48" header="0.5118110236220472" footer="0.5118110236220472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9">
      <selection activeCell="M4" sqref="M4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</v>
      </c>
      <c r="D4" s="85">
        <f>C4</f>
        <v>6</v>
      </c>
      <c r="E4" s="98"/>
      <c r="F4" s="92">
        <v>1</v>
      </c>
      <c r="G4" s="43"/>
      <c r="H4" s="44">
        <v>7</v>
      </c>
      <c r="I4" s="85">
        <f>H4</f>
        <v>7</v>
      </c>
      <c r="J4" s="104"/>
      <c r="K4" s="92">
        <v>1</v>
      </c>
      <c r="L4" s="43"/>
      <c r="M4" s="44">
        <v>7</v>
      </c>
      <c r="N4" s="40">
        <f>M4</f>
        <v>7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</v>
      </c>
      <c r="I5" s="85">
        <f aca="true" t="shared" si="1" ref="I5:I19">H5</f>
        <v>6</v>
      </c>
      <c r="J5" s="104"/>
      <c r="K5" s="92">
        <v>2</v>
      </c>
      <c r="L5" s="43"/>
      <c r="M5" s="44">
        <v>6.5</v>
      </c>
      <c r="N5" s="40">
        <f aca="true" t="shared" si="2" ref="N5:N19">M5</f>
        <v>6.5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</v>
      </c>
      <c r="D6" s="86">
        <f>C6</f>
        <v>6</v>
      </c>
      <c r="E6" s="98"/>
      <c r="F6" s="93">
        <v>3</v>
      </c>
      <c r="G6" s="45"/>
      <c r="H6" s="44">
        <v>6</v>
      </c>
      <c r="I6" s="86">
        <f>H6</f>
        <v>6</v>
      </c>
      <c r="J6" s="104"/>
      <c r="K6" s="93">
        <v>3</v>
      </c>
      <c r="L6" s="45"/>
      <c r="M6" s="44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</v>
      </c>
      <c r="D7" s="86">
        <f>C7</f>
        <v>6</v>
      </c>
      <c r="E7" s="98"/>
      <c r="F7" s="93">
        <v>4</v>
      </c>
      <c r="G7" s="45"/>
      <c r="H7" s="44">
        <v>6.5</v>
      </c>
      <c r="I7" s="86">
        <f>H7</f>
        <v>6.5</v>
      </c>
      <c r="J7" s="104"/>
      <c r="K7" s="93">
        <v>4</v>
      </c>
      <c r="L7" s="45"/>
      <c r="M7" s="44">
        <v>6</v>
      </c>
      <c r="N7" s="46">
        <f>M7</f>
        <v>6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</v>
      </c>
      <c r="D8" s="86">
        <f t="shared" si="0"/>
        <v>6</v>
      </c>
      <c r="E8" s="98"/>
      <c r="F8" s="92">
        <v>5</v>
      </c>
      <c r="G8" s="43"/>
      <c r="H8" s="44">
        <v>6.5</v>
      </c>
      <c r="I8" s="85">
        <f t="shared" si="1"/>
        <v>6.5</v>
      </c>
      <c r="J8" s="104"/>
      <c r="K8" s="92">
        <v>5</v>
      </c>
      <c r="L8" s="43"/>
      <c r="M8" s="44">
        <v>6.5</v>
      </c>
      <c r="N8" s="40">
        <f t="shared" si="2"/>
        <v>6.5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6.5</v>
      </c>
      <c r="D9" s="86">
        <f t="shared" si="0"/>
        <v>6.5</v>
      </c>
      <c r="E9" s="98"/>
      <c r="F9" s="92">
        <v>6</v>
      </c>
      <c r="G9" s="43"/>
      <c r="H9" s="44">
        <v>7</v>
      </c>
      <c r="I9" s="85">
        <f t="shared" si="1"/>
        <v>7</v>
      </c>
      <c r="J9" s="104"/>
      <c r="K9" s="92">
        <v>6</v>
      </c>
      <c r="L9" s="43"/>
      <c r="M9" s="44">
        <v>7</v>
      </c>
      <c r="N9" s="40">
        <f t="shared" si="2"/>
        <v>7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6.5</v>
      </c>
      <c r="D10" s="86">
        <f t="shared" si="0"/>
        <v>6.5</v>
      </c>
      <c r="E10" s="98"/>
      <c r="F10" s="92">
        <v>7</v>
      </c>
      <c r="G10" s="43"/>
      <c r="H10" s="44">
        <v>6.5</v>
      </c>
      <c r="I10" s="85">
        <f t="shared" si="1"/>
        <v>6.5</v>
      </c>
      <c r="J10" s="98"/>
      <c r="K10" s="92">
        <v>7</v>
      </c>
      <c r="L10" s="43"/>
      <c r="M10" s="44">
        <v>7</v>
      </c>
      <c r="N10" s="40">
        <f t="shared" si="2"/>
        <v>7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7</v>
      </c>
      <c r="D11" s="87">
        <f>C11</f>
        <v>7</v>
      </c>
      <c r="E11" s="98"/>
      <c r="F11" s="94">
        <v>8</v>
      </c>
      <c r="G11" s="47"/>
      <c r="H11" s="44">
        <v>7</v>
      </c>
      <c r="I11" s="87">
        <f>H11</f>
        <v>7</v>
      </c>
      <c r="J11" s="98"/>
      <c r="K11" s="94">
        <v>8</v>
      </c>
      <c r="L11" s="47"/>
      <c r="M11" s="44">
        <v>7</v>
      </c>
      <c r="N11" s="49">
        <f>M11</f>
        <v>7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6</v>
      </c>
      <c r="D12" s="86">
        <f t="shared" si="0"/>
        <v>6</v>
      </c>
      <c r="E12" s="98"/>
      <c r="F12" s="92">
        <v>9</v>
      </c>
      <c r="G12" s="43"/>
      <c r="H12" s="44">
        <v>6.5</v>
      </c>
      <c r="I12" s="85">
        <f t="shared" si="1"/>
        <v>6.5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7</v>
      </c>
      <c r="D13" s="85">
        <f>C13</f>
        <v>7</v>
      </c>
      <c r="E13" s="98"/>
      <c r="F13" s="92">
        <v>10</v>
      </c>
      <c r="G13" s="43"/>
      <c r="H13" s="44">
        <v>6.5</v>
      </c>
      <c r="I13" s="85">
        <f>H13</f>
        <v>6.5</v>
      </c>
      <c r="J13" s="98"/>
      <c r="K13" s="92">
        <v>10</v>
      </c>
      <c r="L13" s="43"/>
      <c r="M13" s="44">
        <v>6</v>
      </c>
      <c r="N13" s="40">
        <f>M13</f>
        <v>6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6.5</v>
      </c>
      <c r="D14" s="86">
        <f>C14</f>
        <v>6.5</v>
      </c>
      <c r="E14" s="98"/>
      <c r="F14" s="93">
        <v>11</v>
      </c>
      <c r="G14" s="45"/>
      <c r="H14" s="44">
        <v>7</v>
      </c>
      <c r="I14" s="86">
        <f>H14</f>
        <v>7</v>
      </c>
      <c r="J14" s="98"/>
      <c r="K14" s="93">
        <v>11</v>
      </c>
      <c r="L14" s="45"/>
      <c r="M14" s="44">
        <v>6.5</v>
      </c>
      <c r="N14" s="46">
        <f>M14</f>
        <v>6.5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6.5</v>
      </c>
      <c r="D15" s="86">
        <f>C15</f>
        <v>6.5</v>
      </c>
      <c r="E15" s="98"/>
      <c r="F15" s="93">
        <v>12</v>
      </c>
      <c r="G15" s="45"/>
      <c r="H15" s="44">
        <v>7</v>
      </c>
      <c r="I15" s="86">
        <f>H15</f>
        <v>7</v>
      </c>
      <c r="J15" s="98"/>
      <c r="K15" s="93">
        <v>12</v>
      </c>
      <c r="L15" s="45"/>
      <c r="M15" s="44">
        <v>6.5</v>
      </c>
      <c r="N15" s="46">
        <f>M15</f>
        <v>6.5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5.5</v>
      </c>
      <c r="D16" s="85">
        <f t="shared" si="0"/>
        <v>5.5</v>
      </c>
      <c r="E16" s="98"/>
      <c r="F16" s="92">
        <v>13</v>
      </c>
      <c r="G16" s="43"/>
      <c r="H16" s="44">
        <v>6</v>
      </c>
      <c r="I16" s="85">
        <f t="shared" si="1"/>
        <v>6</v>
      </c>
      <c r="J16" s="98"/>
      <c r="K16" s="92">
        <v>13</v>
      </c>
      <c r="L16" s="43"/>
      <c r="M16" s="44">
        <v>5</v>
      </c>
      <c r="N16" s="46">
        <f t="shared" si="2"/>
        <v>5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</v>
      </c>
      <c r="D17" s="88">
        <f>C17*B17</f>
        <v>12</v>
      </c>
      <c r="E17" s="99"/>
      <c r="F17" s="95">
        <v>14</v>
      </c>
      <c r="G17" s="50">
        <v>2</v>
      </c>
      <c r="H17" s="51">
        <v>5.5</v>
      </c>
      <c r="I17" s="88">
        <f>H17*G17</f>
        <v>11</v>
      </c>
      <c r="J17" s="105"/>
      <c r="K17" s="95">
        <v>14</v>
      </c>
      <c r="L17" s="50">
        <v>2</v>
      </c>
      <c r="M17" s="51">
        <v>5.5</v>
      </c>
      <c r="N17" s="52">
        <f>M17*L17</f>
        <v>11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5.5</v>
      </c>
      <c r="D18" s="85">
        <f t="shared" si="0"/>
        <v>5.5</v>
      </c>
      <c r="E18" s="98"/>
      <c r="F18" s="92">
        <v>15</v>
      </c>
      <c r="G18" s="43"/>
      <c r="H18" s="44">
        <v>6</v>
      </c>
      <c r="I18" s="85">
        <f t="shared" si="1"/>
        <v>6</v>
      </c>
      <c r="J18" s="104"/>
      <c r="K18" s="92">
        <v>15</v>
      </c>
      <c r="L18" s="43"/>
      <c r="M18" s="44">
        <v>5</v>
      </c>
      <c r="N18" s="46">
        <f t="shared" si="2"/>
        <v>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6</v>
      </c>
      <c r="D19" s="85">
        <f t="shared" si="0"/>
        <v>6</v>
      </c>
      <c r="E19" s="98"/>
      <c r="F19" s="92">
        <v>16</v>
      </c>
      <c r="G19" s="43"/>
      <c r="H19" s="44">
        <v>6.5</v>
      </c>
      <c r="I19" s="85">
        <f t="shared" si="1"/>
        <v>6.5</v>
      </c>
      <c r="J19" s="104"/>
      <c r="K19" s="92">
        <v>16</v>
      </c>
      <c r="L19" s="43"/>
      <c r="M19" s="44">
        <v>7</v>
      </c>
      <c r="N19" s="46">
        <f t="shared" si="2"/>
        <v>7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105</v>
      </c>
      <c r="E20" s="100"/>
      <c r="F20" s="184"/>
      <c r="G20" s="184"/>
      <c r="H20" s="185"/>
      <c r="I20" s="89">
        <f>SUM(I4:I19)</f>
        <v>109</v>
      </c>
      <c r="J20" s="106"/>
      <c r="K20" s="184"/>
      <c r="L20" s="184"/>
      <c r="M20" s="185"/>
      <c r="N20" s="53">
        <f>SUM(N4:N19)</f>
        <v>106.5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5.5</v>
      </c>
      <c r="D21" s="85">
        <f>C21</f>
        <v>5.5</v>
      </c>
      <c r="E21" s="98"/>
      <c r="F21" s="96">
        <v>1</v>
      </c>
      <c r="G21" s="56">
        <v>1</v>
      </c>
      <c r="H21" s="44">
        <v>6</v>
      </c>
      <c r="I21" s="85">
        <f>H21</f>
        <v>6</v>
      </c>
      <c r="J21" s="104"/>
      <c r="K21" s="96">
        <v>1</v>
      </c>
      <c r="L21" s="56">
        <v>1</v>
      </c>
      <c r="M21" s="44">
        <v>6</v>
      </c>
      <c r="N21" s="40">
        <f>M21</f>
        <v>6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6</v>
      </c>
      <c r="N22" s="40">
        <f>M22</f>
        <v>6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6.5</v>
      </c>
      <c r="D23" s="85">
        <f>C23*2</f>
        <v>13</v>
      </c>
      <c r="E23" s="98"/>
      <c r="F23" s="96">
        <v>3</v>
      </c>
      <c r="G23" s="56">
        <v>2</v>
      </c>
      <c r="H23" s="44">
        <v>6.5</v>
      </c>
      <c r="I23" s="85">
        <f>H23*2</f>
        <v>13</v>
      </c>
      <c r="J23" s="104"/>
      <c r="K23" s="96">
        <v>3</v>
      </c>
      <c r="L23" s="56">
        <v>2</v>
      </c>
      <c r="M23" s="44">
        <v>6.5</v>
      </c>
      <c r="N23" s="40">
        <f>M23*2</f>
        <v>13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6.5</v>
      </c>
      <c r="D24" s="85">
        <f>C24*2</f>
        <v>13</v>
      </c>
      <c r="E24" s="98"/>
      <c r="F24" s="96">
        <v>4</v>
      </c>
      <c r="G24" s="56">
        <v>2</v>
      </c>
      <c r="H24" s="44">
        <v>7.5</v>
      </c>
      <c r="I24" s="85">
        <f>H24*2</f>
        <v>15</v>
      </c>
      <c r="J24" s="104"/>
      <c r="K24" s="96">
        <v>4</v>
      </c>
      <c r="L24" s="56">
        <v>2</v>
      </c>
      <c r="M24" s="44">
        <v>7</v>
      </c>
      <c r="N24" s="40">
        <f>M24*2</f>
        <v>14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37.5</v>
      </c>
      <c r="E25" s="100"/>
      <c r="F25" s="180"/>
      <c r="G25" s="180"/>
      <c r="H25" s="181"/>
      <c r="I25" s="90">
        <f>SUM(I21:I24)</f>
        <v>40</v>
      </c>
      <c r="J25" s="106"/>
      <c r="K25" s="184"/>
      <c r="L25" s="184"/>
      <c r="M25" s="185"/>
      <c r="N25" s="57">
        <f>SUM(N21:N24)</f>
        <v>39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142.5</v>
      </c>
      <c r="D27" s="91">
        <f>C27*100/230</f>
        <v>61.95652173913044</v>
      </c>
      <c r="E27" s="101"/>
      <c r="F27" s="177"/>
      <c r="G27" s="178"/>
      <c r="H27" s="58">
        <f>SUM(I20+I25)-$D29-$D30</f>
        <v>149</v>
      </c>
      <c r="I27" s="91">
        <f>H27*100/230</f>
        <v>64.78260869565217</v>
      </c>
      <c r="J27" s="107"/>
      <c r="K27" s="102"/>
      <c r="L27" s="61"/>
      <c r="M27" s="58">
        <f>SUM(N20+N25)-$D29-$D30</f>
        <v>145.5</v>
      </c>
      <c r="N27" s="59">
        <f>M27*100/230</f>
        <v>63.26086956521739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437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63.333333333333336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60" customHeight="1">
      <c r="A34" s="82" t="s">
        <v>26</v>
      </c>
      <c r="B34" s="83"/>
      <c r="C34" s="83"/>
      <c r="D34" s="179" t="str">
        <f>rez!F16</f>
        <v>Іхол, 1995, жер., т.-гн., УВП, Horey-Iriska, 700244, Куз`янц Олена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rez!C16</f>
        <v>Потієнко Олександра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rez!G16</f>
        <v>КСК "Кінний острів", Київська обл.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  <mergeCell ref="A1:O1"/>
    <mergeCell ref="A2:D2"/>
    <mergeCell ref="F2:I2"/>
    <mergeCell ref="K2:N2"/>
    <mergeCell ref="A20:C20"/>
    <mergeCell ref="F20:H20"/>
    <mergeCell ref="K20:M20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20">
      <selection activeCell="I33" sqref="I33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</v>
      </c>
      <c r="D4" s="85">
        <f>C4</f>
        <v>6</v>
      </c>
      <c r="E4" s="98"/>
      <c r="F4" s="92">
        <v>1</v>
      </c>
      <c r="G4" s="43"/>
      <c r="H4" s="44">
        <v>7</v>
      </c>
      <c r="I4" s="85">
        <f>H4</f>
        <v>7</v>
      </c>
      <c r="J4" s="104"/>
      <c r="K4" s="92">
        <v>1</v>
      </c>
      <c r="L4" s="43"/>
      <c r="M4" s="44">
        <v>5</v>
      </c>
      <c r="N4" s="40">
        <f>M4</f>
        <v>5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5.5</v>
      </c>
      <c r="D5" s="85">
        <f aca="true" t="shared" si="0" ref="D5:D19">C5</f>
        <v>5.5</v>
      </c>
      <c r="E5" s="98"/>
      <c r="F5" s="92">
        <v>2</v>
      </c>
      <c r="G5" s="43"/>
      <c r="H5" s="44">
        <v>6.5</v>
      </c>
      <c r="I5" s="85">
        <f aca="true" t="shared" si="1" ref="I5:I19">H5</f>
        <v>6.5</v>
      </c>
      <c r="J5" s="104"/>
      <c r="K5" s="92">
        <v>2</v>
      </c>
      <c r="L5" s="43"/>
      <c r="M5" s="44">
        <v>6.5</v>
      </c>
      <c r="N5" s="40">
        <f aca="true" t="shared" si="2" ref="N5:N19">M5</f>
        <v>6.5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5.5</v>
      </c>
      <c r="D6" s="86">
        <f>C6</f>
        <v>5.5</v>
      </c>
      <c r="E6" s="98"/>
      <c r="F6" s="93">
        <v>3</v>
      </c>
      <c r="G6" s="45"/>
      <c r="H6" s="44">
        <v>6</v>
      </c>
      <c r="I6" s="86">
        <f>H6</f>
        <v>6</v>
      </c>
      <c r="J6" s="104"/>
      <c r="K6" s="93">
        <v>3</v>
      </c>
      <c r="L6" s="45"/>
      <c r="M6" s="44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</v>
      </c>
      <c r="D7" s="86">
        <f>C7</f>
        <v>6</v>
      </c>
      <c r="E7" s="98"/>
      <c r="F7" s="93">
        <v>4</v>
      </c>
      <c r="G7" s="45"/>
      <c r="H7" s="44">
        <v>6.5</v>
      </c>
      <c r="I7" s="86">
        <f>H7</f>
        <v>6.5</v>
      </c>
      <c r="J7" s="104"/>
      <c r="K7" s="93">
        <v>4</v>
      </c>
      <c r="L7" s="45"/>
      <c r="M7" s="44">
        <v>7</v>
      </c>
      <c r="N7" s="46">
        <f>M7</f>
        <v>7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5.5</v>
      </c>
      <c r="D8" s="86">
        <f t="shared" si="0"/>
        <v>5.5</v>
      </c>
      <c r="E8" s="98"/>
      <c r="F8" s="92">
        <v>5</v>
      </c>
      <c r="G8" s="43"/>
      <c r="H8" s="44">
        <v>6</v>
      </c>
      <c r="I8" s="85">
        <f t="shared" si="1"/>
        <v>6</v>
      </c>
      <c r="J8" s="104"/>
      <c r="K8" s="92">
        <v>5</v>
      </c>
      <c r="L8" s="43"/>
      <c r="M8" s="44">
        <v>6.5</v>
      </c>
      <c r="N8" s="40">
        <f t="shared" si="2"/>
        <v>6.5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</v>
      </c>
      <c r="D9" s="86">
        <f t="shared" si="0"/>
        <v>6</v>
      </c>
      <c r="E9" s="98"/>
      <c r="F9" s="92">
        <v>6</v>
      </c>
      <c r="G9" s="43"/>
      <c r="H9" s="44">
        <v>6</v>
      </c>
      <c r="I9" s="85">
        <f t="shared" si="1"/>
        <v>6</v>
      </c>
      <c r="J9" s="104"/>
      <c r="K9" s="92">
        <v>6</v>
      </c>
      <c r="L9" s="43"/>
      <c r="M9" s="44">
        <v>7</v>
      </c>
      <c r="N9" s="40">
        <f t="shared" si="2"/>
        <v>7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5.5</v>
      </c>
      <c r="D10" s="86">
        <f t="shared" si="0"/>
        <v>5.5</v>
      </c>
      <c r="E10" s="98"/>
      <c r="F10" s="92">
        <v>7</v>
      </c>
      <c r="G10" s="43"/>
      <c r="H10" s="44">
        <v>5.5</v>
      </c>
      <c r="I10" s="85">
        <f t="shared" si="1"/>
        <v>5.5</v>
      </c>
      <c r="J10" s="98"/>
      <c r="K10" s="92">
        <v>7</v>
      </c>
      <c r="L10" s="43"/>
      <c r="M10" s="44">
        <v>7</v>
      </c>
      <c r="N10" s="40">
        <f t="shared" si="2"/>
        <v>7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</v>
      </c>
      <c r="D11" s="87">
        <f>C11</f>
        <v>6</v>
      </c>
      <c r="E11" s="98"/>
      <c r="F11" s="94">
        <v>8</v>
      </c>
      <c r="G11" s="47"/>
      <c r="H11" s="44">
        <v>6</v>
      </c>
      <c r="I11" s="87">
        <f>H11</f>
        <v>6</v>
      </c>
      <c r="J11" s="98"/>
      <c r="K11" s="94">
        <v>8</v>
      </c>
      <c r="L11" s="47"/>
      <c r="M11" s="44">
        <v>7</v>
      </c>
      <c r="N11" s="49">
        <f>M11</f>
        <v>7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5.5</v>
      </c>
      <c r="D12" s="86">
        <f t="shared" si="0"/>
        <v>5.5</v>
      </c>
      <c r="E12" s="98"/>
      <c r="F12" s="92">
        <v>9</v>
      </c>
      <c r="G12" s="43"/>
      <c r="H12" s="44">
        <v>6</v>
      </c>
      <c r="I12" s="85">
        <f t="shared" si="1"/>
        <v>6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</v>
      </c>
      <c r="D13" s="85">
        <f>C13</f>
        <v>6</v>
      </c>
      <c r="E13" s="98"/>
      <c r="F13" s="92">
        <v>10</v>
      </c>
      <c r="G13" s="43"/>
      <c r="H13" s="44">
        <v>5</v>
      </c>
      <c r="I13" s="85">
        <f>H13</f>
        <v>5</v>
      </c>
      <c r="J13" s="98"/>
      <c r="K13" s="92">
        <v>10</v>
      </c>
      <c r="L13" s="43"/>
      <c r="M13" s="44">
        <v>7</v>
      </c>
      <c r="N13" s="40">
        <f>M13</f>
        <v>7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6</v>
      </c>
      <c r="D14" s="86">
        <f>C14</f>
        <v>6</v>
      </c>
      <c r="E14" s="98"/>
      <c r="F14" s="93">
        <v>11</v>
      </c>
      <c r="G14" s="45"/>
      <c r="H14" s="44">
        <v>5.5</v>
      </c>
      <c r="I14" s="86">
        <f>H14</f>
        <v>5.5</v>
      </c>
      <c r="J14" s="98"/>
      <c r="K14" s="93">
        <v>11</v>
      </c>
      <c r="L14" s="45"/>
      <c r="M14" s="44">
        <v>5.5</v>
      </c>
      <c r="N14" s="46">
        <f>M14</f>
        <v>5.5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5.5</v>
      </c>
      <c r="D15" s="86">
        <f>C15</f>
        <v>5.5</v>
      </c>
      <c r="E15" s="98"/>
      <c r="F15" s="93">
        <v>12</v>
      </c>
      <c r="G15" s="45"/>
      <c r="H15" s="44">
        <v>6</v>
      </c>
      <c r="I15" s="86">
        <f>H15</f>
        <v>6</v>
      </c>
      <c r="J15" s="98"/>
      <c r="K15" s="93">
        <v>12</v>
      </c>
      <c r="L15" s="45"/>
      <c r="M15" s="44">
        <v>6</v>
      </c>
      <c r="N15" s="46">
        <f>M15</f>
        <v>6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6</v>
      </c>
      <c r="D16" s="85">
        <f t="shared" si="0"/>
        <v>6</v>
      </c>
      <c r="E16" s="98"/>
      <c r="F16" s="92">
        <v>13</v>
      </c>
      <c r="G16" s="43"/>
      <c r="H16" s="44">
        <v>6</v>
      </c>
      <c r="I16" s="85">
        <f t="shared" si="1"/>
        <v>6</v>
      </c>
      <c r="J16" s="98"/>
      <c r="K16" s="92">
        <v>13</v>
      </c>
      <c r="L16" s="43"/>
      <c r="M16" s="44">
        <v>6.5</v>
      </c>
      <c r="N16" s="46">
        <f t="shared" si="2"/>
        <v>6.5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</v>
      </c>
      <c r="D17" s="88">
        <f>C17*B17</f>
        <v>12</v>
      </c>
      <c r="E17" s="99"/>
      <c r="F17" s="95">
        <v>14</v>
      </c>
      <c r="G17" s="50">
        <v>2</v>
      </c>
      <c r="H17" s="51">
        <v>6</v>
      </c>
      <c r="I17" s="88">
        <f>H17*G17</f>
        <v>12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5.5</v>
      </c>
      <c r="D18" s="85">
        <f t="shared" si="0"/>
        <v>5.5</v>
      </c>
      <c r="E18" s="98"/>
      <c r="F18" s="92">
        <v>15</v>
      </c>
      <c r="G18" s="43"/>
      <c r="H18" s="44">
        <v>6</v>
      </c>
      <c r="I18" s="85">
        <f t="shared" si="1"/>
        <v>6</v>
      </c>
      <c r="J18" s="104"/>
      <c r="K18" s="92">
        <v>15</v>
      </c>
      <c r="L18" s="43"/>
      <c r="M18" s="44">
        <v>6.5</v>
      </c>
      <c r="N18" s="46">
        <f t="shared" si="2"/>
        <v>6.5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5.5</v>
      </c>
      <c r="D19" s="85">
        <f t="shared" si="0"/>
        <v>5.5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6.5</v>
      </c>
      <c r="N19" s="46">
        <f t="shared" si="2"/>
        <v>6.5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98</v>
      </c>
      <c r="E20" s="100"/>
      <c r="F20" s="184"/>
      <c r="G20" s="184"/>
      <c r="H20" s="185"/>
      <c r="I20" s="89">
        <f>SUM(I4:I19)</f>
        <v>102</v>
      </c>
      <c r="J20" s="106"/>
      <c r="K20" s="184"/>
      <c r="L20" s="184"/>
      <c r="M20" s="185"/>
      <c r="N20" s="53">
        <f>SUM(N4:N19)</f>
        <v>108.5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5.5</v>
      </c>
      <c r="D21" s="85">
        <f>C21</f>
        <v>5.5</v>
      </c>
      <c r="E21" s="98"/>
      <c r="F21" s="96">
        <v>1</v>
      </c>
      <c r="G21" s="56">
        <v>1</v>
      </c>
      <c r="H21" s="44">
        <v>6</v>
      </c>
      <c r="I21" s="85">
        <f>H21</f>
        <v>6</v>
      </c>
      <c r="J21" s="104"/>
      <c r="K21" s="96">
        <v>1</v>
      </c>
      <c r="L21" s="56">
        <v>1</v>
      </c>
      <c r="M21" s="44">
        <v>6.5</v>
      </c>
      <c r="N21" s="40">
        <f>M21</f>
        <v>6.5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6.5</v>
      </c>
      <c r="N22" s="40">
        <f>M22</f>
        <v>6.5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5.5</v>
      </c>
      <c r="D23" s="85">
        <f>C23*2</f>
        <v>11</v>
      </c>
      <c r="E23" s="98"/>
      <c r="F23" s="96">
        <v>3</v>
      </c>
      <c r="G23" s="56">
        <v>2</v>
      </c>
      <c r="H23" s="44">
        <v>6</v>
      </c>
      <c r="I23" s="85">
        <f>H23*2</f>
        <v>12</v>
      </c>
      <c r="J23" s="104"/>
      <c r="K23" s="96">
        <v>3</v>
      </c>
      <c r="L23" s="56">
        <v>2</v>
      </c>
      <c r="M23" s="44">
        <v>6</v>
      </c>
      <c r="N23" s="40">
        <f>M23*2</f>
        <v>12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6.5</v>
      </c>
      <c r="D24" s="85">
        <f>C24*2</f>
        <v>13</v>
      </c>
      <c r="E24" s="98"/>
      <c r="F24" s="96">
        <v>4</v>
      </c>
      <c r="G24" s="56">
        <v>2</v>
      </c>
      <c r="H24" s="44">
        <v>6.5</v>
      </c>
      <c r="I24" s="85">
        <f>H24*2</f>
        <v>13</v>
      </c>
      <c r="J24" s="104"/>
      <c r="K24" s="96">
        <v>4</v>
      </c>
      <c r="L24" s="56">
        <v>2</v>
      </c>
      <c r="M24" s="44">
        <v>7</v>
      </c>
      <c r="N24" s="40">
        <f>M24*2</f>
        <v>14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35.5</v>
      </c>
      <c r="E25" s="100"/>
      <c r="F25" s="180"/>
      <c r="G25" s="180"/>
      <c r="H25" s="181"/>
      <c r="I25" s="90">
        <f>SUM(I21:I24)</f>
        <v>37</v>
      </c>
      <c r="J25" s="106"/>
      <c r="K25" s="184"/>
      <c r="L25" s="184"/>
      <c r="M25" s="185"/>
      <c r="N25" s="57">
        <f>SUM(N21:N24)</f>
        <v>39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133.5</v>
      </c>
      <c r="D27" s="91">
        <f>C27*100/230</f>
        <v>58.04347826086956</v>
      </c>
      <c r="E27" s="101"/>
      <c r="F27" s="177"/>
      <c r="G27" s="178"/>
      <c r="H27" s="58">
        <f>SUM(I20+I25)-$D29-$D30</f>
        <v>139</v>
      </c>
      <c r="I27" s="91">
        <f>H27*100/230</f>
        <v>60.43478260869565</v>
      </c>
      <c r="J27" s="107"/>
      <c r="K27" s="102"/>
      <c r="L27" s="61"/>
      <c r="M27" s="58">
        <f>SUM(N20+N25)-$D29-$D30</f>
        <v>147.5</v>
      </c>
      <c r="N27" s="59">
        <f>M27*100/230</f>
        <v>64.1304347826087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420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60.86956521739131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60" customHeight="1">
      <c r="A34" s="82" t="s">
        <v>26</v>
      </c>
      <c r="B34" s="83"/>
      <c r="C34" s="83"/>
      <c r="D34" s="179" t="str">
        <f>rez!F17</f>
        <v>Емір, 2000, мер., руд., УВП, Ефект-Асмара, UKR-40002, Жашківський кінний завод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rez!C17</f>
        <v>Криворучко Юлія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rez!G17</f>
        <v>Жашківський кінний завод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  <mergeCell ref="A1:O1"/>
    <mergeCell ref="A2:D2"/>
    <mergeCell ref="F2:I2"/>
    <mergeCell ref="K2:N2"/>
    <mergeCell ref="A20:C20"/>
    <mergeCell ref="F20:H20"/>
    <mergeCell ref="K20:M20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20">
      <selection activeCell="K25" sqref="K25:M25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</v>
      </c>
      <c r="D4" s="85">
        <f>C4</f>
        <v>6</v>
      </c>
      <c r="E4" s="98"/>
      <c r="F4" s="92">
        <v>1</v>
      </c>
      <c r="G4" s="43"/>
      <c r="H4" s="44">
        <v>6.5</v>
      </c>
      <c r="I4" s="85">
        <f>H4</f>
        <v>6.5</v>
      </c>
      <c r="J4" s="104"/>
      <c r="K4" s="92">
        <v>1</v>
      </c>
      <c r="L4" s="43"/>
      <c r="M4" s="44">
        <v>6</v>
      </c>
      <c r="N4" s="40">
        <f>M4</f>
        <v>6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6.5</v>
      </c>
      <c r="I5" s="85">
        <f aca="true" t="shared" si="1" ref="I5:I19">H5</f>
        <v>6.5</v>
      </c>
      <c r="J5" s="104"/>
      <c r="K5" s="92">
        <v>2</v>
      </c>
      <c r="L5" s="43"/>
      <c r="M5" s="44">
        <v>6</v>
      </c>
      <c r="N5" s="40">
        <f aca="true" t="shared" si="2" ref="N5:N19">M5</f>
        <v>6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6.5</v>
      </c>
      <c r="D6" s="86">
        <f>C6</f>
        <v>6.5</v>
      </c>
      <c r="E6" s="98"/>
      <c r="F6" s="93">
        <v>3</v>
      </c>
      <c r="G6" s="45"/>
      <c r="H6" s="44">
        <v>6</v>
      </c>
      <c r="I6" s="86">
        <f>H6</f>
        <v>6</v>
      </c>
      <c r="J6" s="104"/>
      <c r="K6" s="93">
        <v>3</v>
      </c>
      <c r="L6" s="45"/>
      <c r="M6" s="44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</v>
      </c>
      <c r="D7" s="86">
        <f>C7</f>
        <v>6</v>
      </c>
      <c r="E7" s="98"/>
      <c r="F7" s="93">
        <v>4</v>
      </c>
      <c r="G7" s="45"/>
      <c r="H7" s="44">
        <v>6</v>
      </c>
      <c r="I7" s="86">
        <f>H7</f>
        <v>6</v>
      </c>
      <c r="J7" s="104"/>
      <c r="K7" s="93">
        <v>4</v>
      </c>
      <c r="L7" s="45"/>
      <c r="M7" s="44">
        <v>6</v>
      </c>
      <c r="N7" s="46">
        <f>M7</f>
        <v>6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</v>
      </c>
      <c r="D8" s="86">
        <f t="shared" si="0"/>
        <v>6</v>
      </c>
      <c r="E8" s="98"/>
      <c r="F8" s="92">
        <v>5</v>
      </c>
      <c r="G8" s="43"/>
      <c r="H8" s="44">
        <v>5.5</v>
      </c>
      <c r="I8" s="85">
        <f t="shared" si="1"/>
        <v>5.5</v>
      </c>
      <c r="J8" s="104"/>
      <c r="K8" s="92">
        <v>5</v>
      </c>
      <c r="L8" s="43"/>
      <c r="M8" s="44">
        <v>6</v>
      </c>
      <c r="N8" s="40">
        <f t="shared" si="2"/>
        <v>6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</v>
      </c>
      <c r="D9" s="86">
        <f t="shared" si="0"/>
        <v>6</v>
      </c>
      <c r="E9" s="98"/>
      <c r="F9" s="92">
        <v>6</v>
      </c>
      <c r="G9" s="43"/>
      <c r="H9" s="44">
        <v>6.5</v>
      </c>
      <c r="I9" s="85">
        <f t="shared" si="1"/>
        <v>6.5</v>
      </c>
      <c r="J9" s="104"/>
      <c r="K9" s="92">
        <v>6</v>
      </c>
      <c r="L9" s="43"/>
      <c r="M9" s="44">
        <v>7</v>
      </c>
      <c r="N9" s="40">
        <f t="shared" si="2"/>
        <v>7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6.5</v>
      </c>
      <c r="D10" s="86">
        <f t="shared" si="0"/>
        <v>6.5</v>
      </c>
      <c r="E10" s="98"/>
      <c r="F10" s="92">
        <v>7</v>
      </c>
      <c r="G10" s="43"/>
      <c r="H10" s="44">
        <v>7</v>
      </c>
      <c r="I10" s="85">
        <f t="shared" si="1"/>
        <v>7</v>
      </c>
      <c r="J10" s="98"/>
      <c r="K10" s="92">
        <v>7</v>
      </c>
      <c r="L10" s="43"/>
      <c r="M10" s="44">
        <v>7</v>
      </c>
      <c r="N10" s="40">
        <f t="shared" si="2"/>
        <v>7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</v>
      </c>
      <c r="D11" s="87">
        <f>C11</f>
        <v>6</v>
      </c>
      <c r="E11" s="98"/>
      <c r="F11" s="94">
        <v>8</v>
      </c>
      <c r="G11" s="47"/>
      <c r="H11" s="44">
        <v>6</v>
      </c>
      <c r="I11" s="87">
        <f>H11</f>
        <v>6</v>
      </c>
      <c r="J11" s="98"/>
      <c r="K11" s="94">
        <v>8</v>
      </c>
      <c r="L11" s="47"/>
      <c r="M11" s="44">
        <v>6.5</v>
      </c>
      <c r="N11" s="49">
        <f>M11</f>
        <v>6.5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6</v>
      </c>
      <c r="D12" s="86">
        <f t="shared" si="0"/>
        <v>6</v>
      </c>
      <c r="E12" s="98"/>
      <c r="F12" s="92">
        <v>9</v>
      </c>
      <c r="G12" s="43"/>
      <c r="H12" s="44">
        <v>6.5</v>
      </c>
      <c r="I12" s="85">
        <f t="shared" si="1"/>
        <v>6.5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6.5</v>
      </c>
      <c r="D13" s="85">
        <f>C13</f>
        <v>6.5</v>
      </c>
      <c r="E13" s="98"/>
      <c r="F13" s="92">
        <v>10</v>
      </c>
      <c r="G13" s="43"/>
      <c r="H13" s="44">
        <v>6</v>
      </c>
      <c r="I13" s="85">
        <f>H13</f>
        <v>6</v>
      </c>
      <c r="J13" s="98"/>
      <c r="K13" s="92">
        <v>10</v>
      </c>
      <c r="L13" s="43"/>
      <c r="M13" s="44">
        <v>6.5</v>
      </c>
      <c r="N13" s="40">
        <f>M13</f>
        <v>6.5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5.5</v>
      </c>
      <c r="D14" s="86">
        <f>C14</f>
        <v>5.5</v>
      </c>
      <c r="E14" s="98"/>
      <c r="F14" s="93">
        <v>11</v>
      </c>
      <c r="G14" s="45"/>
      <c r="H14" s="44">
        <v>6</v>
      </c>
      <c r="I14" s="86">
        <f>H14</f>
        <v>6</v>
      </c>
      <c r="J14" s="98"/>
      <c r="K14" s="93">
        <v>11</v>
      </c>
      <c r="L14" s="45"/>
      <c r="M14" s="44">
        <v>6</v>
      </c>
      <c r="N14" s="46">
        <f>M14</f>
        <v>6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5</v>
      </c>
      <c r="D15" s="86">
        <f>C15</f>
        <v>5</v>
      </c>
      <c r="E15" s="98"/>
      <c r="F15" s="93">
        <v>12</v>
      </c>
      <c r="G15" s="45"/>
      <c r="H15" s="44">
        <v>4</v>
      </c>
      <c r="I15" s="86">
        <f>H15</f>
        <v>4</v>
      </c>
      <c r="J15" s="98"/>
      <c r="K15" s="93">
        <v>12</v>
      </c>
      <c r="L15" s="45"/>
      <c r="M15" s="44">
        <v>1</v>
      </c>
      <c r="N15" s="46">
        <f>M15</f>
        <v>1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5.5</v>
      </c>
      <c r="D16" s="85">
        <f t="shared" si="0"/>
        <v>5.5</v>
      </c>
      <c r="E16" s="98"/>
      <c r="F16" s="92">
        <v>13</v>
      </c>
      <c r="G16" s="43"/>
      <c r="H16" s="44">
        <v>6</v>
      </c>
      <c r="I16" s="85">
        <f t="shared" si="1"/>
        <v>6</v>
      </c>
      <c r="J16" s="98"/>
      <c r="K16" s="92">
        <v>13</v>
      </c>
      <c r="L16" s="43"/>
      <c r="M16" s="44">
        <v>6</v>
      </c>
      <c r="N16" s="46">
        <f t="shared" si="2"/>
        <v>6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</v>
      </c>
      <c r="D17" s="88">
        <f>C17*B17</f>
        <v>12</v>
      </c>
      <c r="E17" s="99"/>
      <c r="F17" s="95">
        <v>14</v>
      </c>
      <c r="G17" s="50">
        <v>2</v>
      </c>
      <c r="H17" s="51">
        <v>6</v>
      </c>
      <c r="I17" s="88">
        <f>H17*G17</f>
        <v>12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</v>
      </c>
      <c r="D18" s="85">
        <f t="shared" si="0"/>
        <v>6</v>
      </c>
      <c r="E18" s="98"/>
      <c r="F18" s="92">
        <v>15</v>
      </c>
      <c r="G18" s="43"/>
      <c r="H18" s="44">
        <v>6</v>
      </c>
      <c r="I18" s="85">
        <f t="shared" si="1"/>
        <v>6</v>
      </c>
      <c r="J18" s="104"/>
      <c r="K18" s="92">
        <v>15</v>
      </c>
      <c r="L18" s="43"/>
      <c r="M18" s="44">
        <v>6</v>
      </c>
      <c r="N18" s="46">
        <f t="shared" si="2"/>
        <v>6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5.5</v>
      </c>
      <c r="D19" s="85">
        <f t="shared" si="0"/>
        <v>5.5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6.5</v>
      </c>
      <c r="N19" s="46">
        <f t="shared" si="2"/>
        <v>6.5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101</v>
      </c>
      <c r="E20" s="100"/>
      <c r="F20" s="184"/>
      <c r="G20" s="184"/>
      <c r="H20" s="185"/>
      <c r="I20" s="89">
        <f>SUM(I4:I19)</f>
        <v>102.5</v>
      </c>
      <c r="J20" s="106"/>
      <c r="K20" s="184"/>
      <c r="L20" s="184"/>
      <c r="M20" s="185"/>
      <c r="N20" s="53">
        <f>SUM(N4:N19)</f>
        <v>101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5.5</v>
      </c>
      <c r="D21" s="85">
        <f>C21</f>
        <v>5.5</v>
      </c>
      <c r="E21" s="98"/>
      <c r="F21" s="96">
        <v>1</v>
      </c>
      <c r="G21" s="56">
        <v>1</v>
      </c>
      <c r="H21" s="44">
        <v>6</v>
      </c>
      <c r="I21" s="85">
        <f>H21</f>
        <v>6</v>
      </c>
      <c r="J21" s="104"/>
      <c r="K21" s="96">
        <v>1</v>
      </c>
      <c r="L21" s="56">
        <v>1</v>
      </c>
      <c r="M21" s="44">
        <v>6.5</v>
      </c>
      <c r="N21" s="40">
        <f>M21</f>
        <v>6.5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6</v>
      </c>
      <c r="N22" s="40">
        <f>M22</f>
        <v>6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</v>
      </c>
      <c r="D23" s="85">
        <f>C23*2</f>
        <v>12</v>
      </c>
      <c r="E23" s="98"/>
      <c r="F23" s="96">
        <v>3</v>
      </c>
      <c r="G23" s="56">
        <v>2</v>
      </c>
      <c r="H23" s="44">
        <v>5</v>
      </c>
      <c r="I23" s="85">
        <f>H23*2</f>
        <v>10</v>
      </c>
      <c r="J23" s="104"/>
      <c r="K23" s="96">
        <v>3</v>
      </c>
      <c r="L23" s="56">
        <v>2</v>
      </c>
      <c r="M23" s="44">
        <v>6.5</v>
      </c>
      <c r="N23" s="40">
        <f>M23*2</f>
        <v>13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</v>
      </c>
      <c r="D24" s="85">
        <f>C24*2</f>
        <v>12</v>
      </c>
      <c r="E24" s="98"/>
      <c r="F24" s="96">
        <v>4</v>
      </c>
      <c r="G24" s="56">
        <v>2</v>
      </c>
      <c r="H24" s="44">
        <v>6.5</v>
      </c>
      <c r="I24" s="85">
        <f>H24*2</f>
        <v>13</v>
      </c>
      <c r="J24" s="104"/>
      <c r="K24" s="96">
        <v>4</v>
      </c>
      <c r="L24" s="56">
        <v>2</v>
      </c>
      <c r="M24" s="44">
        <v>6.5</v>
      </c>
      <c r="N24" s="40">
        <f>M24*2</f>
        <v>13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35.5</v>
      </c>
      <c r="E25" s="100"/>
      <c r="F25" s="180"/>
      <c r="G25" s="180"/>
      <c r="H25" s="181"/>
      <c r="I25" s="90">
        <f>SUM(I21:I24)</f>
        <v>35</v>
      </c>
      <c r="J25" s="106"/>
      <c r="K25" s="184"/>
      <c r="L25" s="184"/>
      <c r="M25" s="185"/>
      <c r="N25" s="57">
        <f>SUM(N21:N24)</f>
        <v>38.5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136.5</v>
      </c>
      <c r="D27" s="91">
        <f>C27*100/230</f>
        <v>59.34782608695652</v>
      </c>
      <c r="E27" s="101"/>
      <c r="F27" s="177"/>
      <c r="G27" s="178"/>
      <c r="H27" s="58">
        <f>SUM(I20+I25)-$D29-$D30</f>
        <v>137.5</v>
      </c>
      <c r="I27" s="91">
        <f>H27*100/230</f>
        <v>59.78260869565217</v>
      </c>
      <c r="J27" s="107"/>
      <c r="K27" s="102"/>
      <c r="L27" s="61"/>
      <c r="M27" s="58">
        <f>SUM(N20+N25)-$D29-$D30</f>
        <v>139.5</v>
      </c>
      <c r="N27" s="59">
        <f>M27*100/230</f>
        <v>60.65217391304348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413.5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59.927536231884055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60" customHeight="1">
      <c r="A34" s="82" t="s">
        <v>26</v>
      </c>
      <c r="B34" s="83"/>
      <c r="C34" s="83"/>
      <c r="D34" s="179" t="str">
        <f>rez!F18</f>
        <v>Ovod, 1998, мер., руд., УВП, Diplom-Orliza, 701046, Машкова Ольга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rez!C18</f>
        <v>Грушовська Яна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30.75" customHeight="1">
      <c r="A36" s="82" t="s">
        <v>15</v>
      </c>
      <c r="B36" s="83"/>
      <c r="C36" s="83"/>
      <c r="D36" s="179" t="str">
        <f>rez!G18</f>
        <v>КСК ”Horses of Anastasia”,
м. Днепропетровск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  <mergeCell ref="A1:O1"/>
    <mergeCell ref="A2:D2"/>
    <mergeCell ref="F2:I2"/>
    <mergeCell ref="K2:N2"/>
    <mergeCell ref="A20:C20"/>
    <mergeCell ref="F20:H20"/>
    <mergeCell ref="K20:M20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3">
      <selection activeCell="H32" sqref="H32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</v>
      </c>
      <c r="D4" s="85">
        <f>C4</f>
        <v>6</v>
      </c>
      <c r="E4" s="98"/>
      <c r="F4" s="92">
        <v>1</v>
      </c>
      <c r="G4" s="43"/>
      <c r="H4" s="44">
        <v>7</v>
      </c>
      <c r="I4" s="85">
        <f>H4</f>
        <v>7</v>
      </c>
      <c r="J4" s="104"/>
      <c r="K4" s="92">
        <v>1</v>
      </c>
      <c r="L4" s="43"/>
      <c r="M4" s="44">
        <v>6.5</v>
      </c>
      <c r="N4" s="40">
        <f>M4</f>
        <v>6.5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</v>
      </c>
      <c r="I5" s="85">
        <f aca="true" t="shared" si="1" ref="I5:I19">H5</f>
        <v>6</v>
      </c>
      <c r="J5" s="104"/>
      <c r="K5" s="92">
        <v>2</v>
      </c>
      <c r="L5" s="43"/>
      <c r="M5" s="44">
        <v>6</v>
      </c>
      <c r="N5" s="40">
        <f aca="true" t="shared" si="2" ref="N5:N19">M5</f>
        <v>6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6.5</v>
      </c>
      <c r="D6" s="86">
        <f>C6</f>
        <v>6.5</v>
      </c>
      <c r="E6" s="98"/>
      <c r="F6" s="93">
        <v>3</v>
      </c>
      <c r="G6" s="45"/>
      <c r="H6" s="44">
        <v>5.5</v>
      </c>
      <c r="I6" s="86">
        <f>H6</f>
        <v>5.5</v>
      </c>
      <c r="J6" s="104"/>
      <c r="K6" s="93">
        <v>3</v>
      </c>
      <c r="L6" s="45"/>
      <c r="M6" s="44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6.5</v>
      </c>
      <c r="D7" s="86">
        <f>C7</f>
        <v>6.5</v>
      </c>
      <c r="E7" s="98"/>
      <c r="F7" s="93">
        <v>4</v>
      </c>
      <c r="G7" s="45"/>
      <c r="H7" s="44">
        <v>6</v>
      </c>
      <c r="I7" s="86">
        <f>H7</f>
        <v>6</v>
      </c>
      <c r="J7" s="104"/>
      <c r="K7" s="93">
        <v>4</v>
      </c>
      <c r="L7" s="45"/>
      <c r="M7" s="44">
        <v>6.5</v>
      </c>
      <c r="N7" s="46">
        <f>M7</f>
        <v>6.5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6.5</v>
      </c>
      <c r="D8" s="86">
        <f t="shared" si="0"/>
        <v>6.5</v>
      </c>
      <c r="E8" s="98"/>
      <c r="F8" s="92">
        <v>5</v>
      </c>
      <c r="G8" s="43"/>
      <c r="H8" s="44">
        <v>5.5</v>
      </c>
      <c r="I8" s="85">
        <f t="shared" si="1"/>
        <v>5.5</v>
      </c>
      <c r="J8" s="104"/>
      <c r="K8" s="92">
        <v>5</v>
      </c>
      <c r="L8" s="43"/>
      <c r="M8" s="44">
        <v>6</v>
      </c>
      <c r="N8" s="40">
        <f t="shared" si="2"/>
        <v>6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</v>
      </c>
      <c r="D9" s="86">
        <f t="shared" si="0"/>
        <v>6</v>
      </c>
      <c r="E9" s="98"/>
      <c r="F9" s="92">
        <v>6</v>
      </c>
      <c r="G9" s="43"/>
      <c r="H9" s="44">
        <v>6.5</v>
      </c>
      <c r="I9" s="85">
        <f t="shared" si="1"/>
        <v>6.5</v>
      </c>
      <c r="J9" s="104"/>
      <c r="K9" s="92">
        <v>6</v>
      </c>
      <c r="L9" s="43"/>
      <c r="M9" s="44">
        <v>6.5</v>
      </c>
      <c r="N9" s="40">
        <f t="shared" si="2"/>
        <v>6.5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</v>
      </c>
      <c r="D10" s="86">
        <f t="shared" si="0"/>
        <v>6</v>
      </c>
      <c r="E10" s="98"/>
      <c r="F10" s="92">
        <v>7</v>
      </c>
      <c r="G10" s="43"/>
      <c r="H10" s="44">
        <v>6.5</v>
      </c>
      <c r="I10" s="85">
        <f t="shared" si="1"/>
        <v>6.5</v>
      </c>
      <c r="J10" s="98"/>
      <c r="K10" s="92">
        <v>7</v>
      </c>
      <c r="L10" s="43"/>
      <c r="M10" s="44">
        <v>6</v>
      </c>
      <c r="N10" s="40">
        <f t="shared" si="2"/>
        <v>6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</v>
      </c>
      <c r="D11" s="87">
        <f>C11</f>
        <v>6</v>
      </c>
      <c r="E11" s="98"/>
      <c r="F11" s="94">
        <v>8</v>
      </c>
      <c r="G11" s="47"/>
      <c r="H11" s="44">
        <v>6</v>
      </c>
      <c r="I11" s="87">
        <f>H11</f>
        <v>6</v>
      </c>
      <c r="J11" s="98"/>
      <c r="K11" s="94">
        <v>8</v>
      </c>
      <c r="L11" s="47"/>
      <c r="M11" s="44">
        <v>6</v>
      </c>
      <c r="N11" s="49">
        <f>M11</f>
        <v>6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5.5</v>
      </c>
      <c r="D12" s="86">
        <f t="shared" si="0"/>
        <v>5.5</v>
      </c>
      <c r="E12" s="98"/>
      <c r="F12" s="92">
        <v>9</v>
      </c>
      <c r="G12" s="43"/>
      <c r="H12" s="44">
        <v>6</v>
      </c>
      <c r="I12" s="85">
        <f t="shared" si="1"/>
        <v>6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</v>
      </c>
      <c r="D13" s="85">
        <f>C13</f>
        <v>6</v>
      </c>
      <c r="E13" s="98"/>
      <c r="F13" s="92">
        <v>10</v>
      </c>
      <c r="G13" s="43"/>
      <c r="H13" s="44">
        <v>6</v>
      </c>
      <c r="I13" s="85">
        <f>H13</f>
        <v>6</v>
      </c>
      <c r="J13" s="98"/>
      <c r="K13" s="92">
        <v>10</v>
      </c>
      <c r="L13" s="43"/>
      <c r="M13" s="44">
        <v>6.5</v>
      </c>
      <c r="N13" s="40">
        <f>M13</f>
        <v>6.5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5.5</v>
      </c>
      <c r="D14" s="86">
        <f>C14</f>
        <v>5.5</v>
      </c>
      <c r="E14" s="98"/>
      <c r="F14" s="93">
        <v>11</v>
      </c>
      <c r="G14" s="45"/>
      <c r="H14" s="44">
        <v>6</v>
      </c>
      <c r="I14" s="86">
        <f>H14</f>
        <v>6</v>
      </c>
      <c r="J14" s="98"/>
      <c r="K14" s="93">
        <v>11</v>
      </c>
      <c r="L14" s="45"/>
      <c r="M14" s="44">
        <v>6</v>
      </c>
      <c r="N14" s="46">
        <f>M14</f>
        <v>6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5.5</v>
      </c>
      <c r="D15" s="86">
        <f>C15</f>
        <v>5.5</v>
      </c>
      <c r="E15" s="98"/>
      <c r="F15" s="93">
        <v>12</v>
      </c>
      <c r="G15" s="45"/>
      <c r="H15" s="44">
        <v>6</v>
      </c>
      <c r="I15" s="86">
        <f>H15</f>
        <v>6</v>
      </c>
      <c r="J15" s="98"/>
      <c r="K15" s="93">
        <v>12</v>
      </c>
      <c r="L15" s="45"/>
      <c r="M15" s="44">
        <v>5</v>
      </c>
      <c r="N15" s="46">
        <f>M15</f>
        <v>5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5.5</v>
      </c>
      <c r="D16" s="85">
        <f t="shared" si="0"/>
        <v>5.5</v>
      </c>
      <c r="E16" s="98"/>
      <c r="F16" s="92">
        <v>13</v>
      </c>
      <c r="G16" s="43"/>
      <c r="H16" s="44">
        <v>5</v>
      </c>
      <c r="I16" s="85">
        <f t="shared" si="1"/>
        <v>5</v>
      </c>
      <c r="J16" s="98"/>
      <c r="K16" s="92">
        <v>13</v>
      </c>
      <c r="L16" s="43"/>
      <c r="M16" s="44">
        <v>6</v>
      </c>
      <c r="N16" s="46">
        <f t="shared" si="2"/>
        <v>6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</v>
      </c>
      <c r="D17" s="88">
        <f>C17*B17</f>
        <v>12</v>
      </c>
      <c r="E17" s="99"/>
      <c r="F17" s="95">
        <v>14</v>
      </c>
      <c r="G17" s="50">
        <v>2</v>
      </c>
      <c r="H17" s="51">
        <v>6</v>
      </c>
      <c r="I17" s="88">
        <f>H17*G17</f>
        <v>12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</v>
      </c>
      <c r="D18" s="85">
        <f t="shared" si="0"/>
        <v>6</v>
      </c>
      <c r="E18" s="98"/>
      <c r="F18" s="92">
        <v>15</v>
      </c>
      <c r="G18" s="43"/>
      <c r="H18" s="44">
        <v>6.5</v>
      </c>
      <c r="I18" s="85">
        <f t="shared" si="1"/>
        <v>6.5</v>
      </c>
      <c r="J18" s="104"/>
      <c r="K18" s="92">
        <v>15</v>
      </c>
      <c r="L18" s="43"/>
      <c r="M18" s="44">
        <v>6</v>
      </c>
      <c r="N18" s="46">
        <f t="shared" si="2"/>
        <v>6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6</v>
      </c>
      <c r="D19" s="85">
        <f t="shared" si="0"/>
        <v>6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7</v>
      </c>
      <c r="N19" s="46">
        <f t="shared" si="2"/>
        <v>7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101.5</v>
      </c>
      <c r="E20" s="100"/>
      <c r="F20" s="184"/>
      <c r="G20" s="184"/>
      <c r="H20" s="185"/>
      <c r="I20" s="89">
        <f>SUM(I4:I19)</f>
        <v>102.5</v>
      </c>
      <c r="J20" s="106"/>
      <c r="K20" s="184"/>
      <c r="L20" s="184"/>
      <c r="M20" s="185"/>
      <c r="N20" s="53">
        <f>SUM(N4:N19)</f>
        <v>104.5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5.5</v>
      </c>
      <c r="D21" s="85">
        <f>C21</f>
        <v>5.5</v>
      </c>
      <c r="E21" s="98"/>
      <c r="F21" s="96">
        <v>1</v>
      </c>
      <c r="G21" s="56">
        <v>1</v>
      </c>
      <c r="H21" s="44">
        <v>6</v>
      </c>
      <c r="I21" s="85">
        <f>H21</f>
        <v>6</v>
      </c>
      <c r="J21" s="104"/>
      <c r="K21" s="96">
        <v>1</v>
      </c>
      <c r="L21" s="56">
        <v>1</v>
      </c>
      <c r="M21" s="44">
        <v>6</v>
      </c>
      <c r="N21" s="40">
        <f>M21</f>
        <v>6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6</v>
      </c>
      <c r="N22" s="40">
        <f>M22</f>
        <v>6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</v>
      </c>
      <c r="D23" s="85">
        <f>C23*2</f>
        <v>12</v>
      </c>
      <c r="E23" s="98"/>
      <c r="F23" s="96">
        <v>3</v>
      </c>
      <c r="G23" s="56">
        <v>2</v>
      </c>
      <c r="H23" s="44">
        <v>6</v>
      </c>
      <c r="I23" s="85">
        <f>H23*2</f>
        <v>12</v>
      </c>
      <c r="J23" s="104"/>
      <c r="K23" s="96">
        <v>3</v>
      </c>
      <c r="L23" s="56">
        <v>2</v>
      </c>
      <c r="M23" s="44">
        <v>6</v>
      </c>
      <c r="N23" s="40">
        <f>M23*2</f>
        <v>12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</v>
      </c>
      <c r="D24" s="85">
        <f>C24*2</f>
        <v>12</v>
      </c>
      <c r="E24" s="98"/>
      <c r="F24" s="96">
        <v>4</v>
      </c>
      <c r="G24" s="56">
        <v>2</v>
      </c>
      <c r="H24" s="44">
        <v>7</v>
      </c>
      <c r="I24" s="85">
        <f>H24*2</f>
        <v>14</v>
      </c>
      <c r="J24" s="104"/>
      <c r="K24" s="96">
        <v>4</v>
      </c>
      <c r="L24" s="56">
        <v>2</v>
      </c>
      <c r="M24" s="44">
        <v>6.5</v>
      </c>
      <c r="N24" s="40">
        <f>M24*2</f>
        <v>13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35.5</v>
      </c>
      <c r="E25" s="100"/>
      <c r="F25" s="180"/>
      <c r="G25" s="180"/>
      <c r="H25" s="181"/>
      <c r="I25" s="90">
        <f>SUM(I21:I24)</f>
        <v>38</v>
      </c>
      <c r="J25" s="106"/>
      <c r="K25" s="184"/>
      <c r="L25" s="184"/>
      <c r="M25" s="185"/>
      <c r="N25" s="57">
        <f>SUM(N21:N24)</f>
        <v>37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137</v>
      </c>
      <c r="D27" s="91">
        <f>C27*100/230</f>
        <v>59.56521739130435</v>
      </c>
      <c r="E27" s="101"/>
      <c r="F27" s="177"/>
      <c r="G27" s="178"/>
      <c r="H27" s="58">
        <f>SUM(I20+I25)-$D29-$D30</f>
        <v>140.5</v>
      </c>
      <c r="I27" s="91">
        <f>H27*100/230</f>
        <v>61.08695652173913</v>
      </c>
      <c r="J27" s="107"/>
      <c r="K27" s="102"/>
      <c r="L27" s="61"/>
      <c r="M27" s="58">
        <f>SUM(N20+N25)-$D29-$D30</f>
        <v>141.5</v>
      </c>
      <c r="N27" s="59">
        <f>M27*100/230</f>
        <v>61.52173913043478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419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60.724637681159415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60" customHeight="1">
      <c r="A34" s="82" t="s">
        <v>26</v>
      </c>
      <c r="B34" s="83"/>
      <c r="C34" s="83"/>
      <c r="D34" s="179" t="str">
        <f>rez!F19</f>
        <v>Гефест, 2000, мер., сір., рос. рисак, Gyvrgen-Feya, 700984, Конозенко М.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rez!C19</f>
        <v>Мангер Анастасія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rez!G19</f>
        <v>КСК "Болівар", м. Київ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  <mergeCell ref="A1:O1"/>
    <mergeCell ref="A2:D2"/>
    <mergeCell ref="F2:I2"/>
    <mergeCell ref="K2:N2"/>
    <mergeCell ref="A20:C20"/>
    <mergeCell ref="F20:H20"/>
    <mergeCell ref="K20:M20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5"/>
  <sheetViews>
    <sheetView zoomScale="70" zoomScaleNormal="70" zoomScalePageLayoutView="0" workbookViewId="0" topLeftCell="A1">
      <selection activeCell="W12" sqref="W12"/>
    </sheetView>
  </sheetViews>
  <sheetFormatPr defaultColWidth="9.140625" defaultRowHeight="12.75"/>
  <cols>
    <col min="1" max="1" width="4.7109375" style="3" customWidth="1"/>
    <col min="2" max="2" width="6.421875" style="3" bestFit="1" customWidth="1"/>
    <col min="3" max="3" width="31.7109375" style="3" bestFit="1" customWidth="1"/>
    <col min="4" max="4" width="8.140625" style="3" bestFit="1" customWidth="1"/>
    <col min="5" max="5" width="5.8515625" style="3" customWidth="1"/>
    <col min="6" max="6" width="33.28125" style="3" customWidth="1"/>
    <col min="7" max="7" width="20.421875" style="3" customWidth="1"/>
    <col min="8" max="8" width="20.8515625" style="14" customWidth="1"/>
    <col min="9" max="9" width="9.7109375" style="3" customWidth="1"/>
    <col min="10" max="10" width="3.57421875" style="3" customWidth="1"/>
    <col min="11" max="11" width="10.140625" style="3" customWidth="1"/>
    <col min="12" max="12" width="3.8515625" style="3" bestFit="1" customWidth="1"/>
    <col min="13" max="13" width="9.421875" style="3" customWidth="1"/>
    <col min="14" max="14" width="3.57421875" style="3" customWidth="1"/>
    <col min="15" max="15" width="9.28125" style="3" customWidth="1"/>
    <col min="16" max="16" width="8.8515625" style="3" customWidth="1"/>
    <col min="17" max="17" width="4.28125" style="3" customWidth="1"/>
    <col min="18" max="18" width="2.8515625" style="3" customWidth="1"/>
    <col min="19" max="19" width="2.57421875" style="3" customWidth="1"/>
    <col min="20" max="20" width="4.140625" style="3" customWidth="1"/>
    <col min="21" max="21" width="6.00390625" style="3" customWidth="1"/>
    <col min="22" max="22" width="4.57421875" style="3" customWidth="1"/>
    <col min="23" max="16384" width="9.140625" style="3" customWidth="1"/>
  </cols>
  <sheetData>
    <row r="1" spans="1:19" ht="18.7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2"/>
      <c r="S1" s="2"/>
    </row>
    <row r="2" spans="1:20" ht="21.75" customHeight="1">
      <c r="A2" s="152" t="s">
        <v>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2"/>
      <c r="S2" s="2"/>
      <c r="T2" s="2"/>
    </row>
    <row r="3" spans="1:20" ht="24" customHeight="1">
      <c r="A3" s="153" t="s">
        <v>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4"/>
      <c r="S3" s="4"/>
      <c r="T3" s="4"/>
    </row>
    <row r="4" ht="12.75"/>
    <row r="5" spans="3:15" s="11" customFormat="1" ht="21" customHeight="1" thickBot="1">
      <c r="C5" s="33">
        <v>41810</v>
      </c>
      <c r="D5" s="12"/>
      <c r="H5" s="12"/>
      <c r="M5" s="13"/>
      <c r="O5" s="11" t="s">
        <v>10</v>
      </c>
    </row>
    <row r="6" spans="1:17" ht="39.75" customHeight="1">
      <c r="A6" s="154" t="s">
        <v>19</v>
      </c>
      <c r="B6" s="156" t="s">
        <v>11</v>
      </c>
      <c r="C6" s="158" t="s">
        <v>12</v>
      </c>
      <c r="D6" s="160" t="s">
        <v>13</v>
      </c>
      <c r="E6" s="160" t="s">
        <v>14</v>
      </c>
      <c r="F6" s="158" t="s">
        <v>32</v>
      </c>
      <c r="G6" s="158" t="s">
        <v>15</v>
      </c>
      <c r="H6" s="162" t="s">
        <v>16</v>
      </c>
      <c r="I6" s="165" t="s">
        <v>17</v>
      </c>
      <c r="J6" s="166"/>
      <c r="K6" s="166"/>
      <c r="L6" s="166"/>
      <c r="M6" s="166"/>
      <c r="N6" s="166"/>
      <c r="O6" s="158" t="s">
        <v>29</v>
      </c>
      <c r="P6" s="162" t="s">
        <v>20</v>
      </c>
      <c r="Q6" s="167" t="s">
        <v>21</v>
      </c>
    </row>
    <row r="7" spans="1:17" ht="16.5" thickBot="1">
      <c r="A7" s="155"/>
      <c r="B7" s="157"/>
      <c r="C7" s="159"/>
      <c r="D7" s="161"/>
      <c r="E7" s="161"/>
      <c r="F7" s="159"/>
      <c r="G7" s="159"/>
      <c r="H7" s="163"/>
      <c r="I7" s="169" t="s">
        <v>4</v>
      </c>
      <c r="J7" s="170"/>
      <c r="K7" s="171" t="s">
        <v>5</v>
      </c>
      <c r="L7" s="170"/>
      <c r="M7" s="171" t="s">
        <v>6</v>
      </c>
      <c r="N7" s="170"/>
      <c r="O7" s="159"/>
      <c r="P7" s="163"/>
      <c r="Q7" s="168"/>
    </row>
    <row r="8" spans="1:17" s="26" customFormat="1" ht="54.75" customHeight="1">
      <c r="A8" s="30">
        <v>1</v>
      </c>
      <c r="B8" s="118">
        <v>201</v>
      </c>
      <c r="C8" s="118" t="s">
        <v>33</v>
      </c>
      <c r="D8" s="118">
        <v>2001</v>
      </c>
      <c r="E8" s="118" t="s">
        <v>41</v>
      </c>
      <c r="F8" s="119" t="s">
        <v>56</v>
      </c>
      <c r="G8" s="119" t="s">
        <v>34</v>
      </c>
      <c r="H8" s="137" t="s">
        <v>35</v>
      </c>
      <c r="I8" s="134"/>
      <c r="J8" s="31"/>
      <c r="K8" s="32"/>
      <c r="L8" s="31"/>
      <c r="M8" s="32"/>
      <c r="N8" s="111"/>
      <c r="O8" s="108"/>
      <c r="P8" s="120"/>
      <c r="Q8" s="123"/>
    </row>
    <row r="9" spans="1:17" s="26" customFormat="1" ht="54.75" customHeight="1">
      <c r="A9" s="27">
        <v>2</v>
      </c>
      <c r="B9" s="114">
        <v>118</v>
      </c>
      <c r="C9" s="114" t="s">
        <v>57</v>
      </c>
      <c r="D9" s="114">
        <v>2001</v>
      </c>
      <c r="E9" s="114" t="s">
        <v>45</v>
      </c>
      <c r="F9" s="115" t="s">
        <v>58</v>
      </c>
      <c r="G9" s="131" t="s">
        <v>59</v>
      </c>
      <c r="H9" s="129" t="s">
        <v>60</v>
      </c>
      <c r="I9" s="135"/>
      <c r="J9" s="24"/>
      <c r="K9" s="35"/>
      <c r="L9" s="24"/>
      <c r="M9" s="35"/>
      <c r="N9" s="112"/>
      <c r="O9" s="109"/>
      <c r="P9" s="121"/>
      <c r="Q9" s="124"/>
    </row>
    <row r="10" spans="1:17" s="26" customFormat="1" ht="54.75" customHeight="1">
      <c r="A10" s="27">
        <v>3</v>
      </c>
      <c r="B10" s="114">
        <v>43</v>
      </c>
      <c r="C10" s="114" t="s">
        <v>49</v>
      </c>
      <c r="D10" s="114">
        <v>2001</v>
      </c>
      <c r="E10" s="114" t="s">
        <v>41</v>
      </c>
      <c r="F10" s="115" t="s">
        <v>61</v>
      </c>
      <c r="G10" s="115" t="s">
        <v>62</v>
      </c>
      <c r="H10" s="129" t="s">
        <v>39</v>
      </c>
      <c r="I10" s="135"/>
      <c r="J10" s="24"/>
      <c r="K10" s="35"/>
      <c r="L10" s="24"/>
      <c r="M10" s="35"/>
      <c r="N10" s="112"/>
      <c r="O10" s="109"/>
      <c r="P10" s="121"/>
      <c r="Q10" s="124"/>
    </row>
    <row r="11" spans="1:17" s="26" customFormat="1" ht="54.75" customHeight="1">
      <c r="A11" s="27">
        <v>4</v>
      </c>
      <c r="B11" s="114">
        <v>50</v>
      </c>
      <c r="C11" s="132" t="s">
        <v>63</v>
      </c>
      <c r="D11" s="114">
        <v>2001</v>
      </c>
      <c r="E11" s="114" t="s">
        <v>41</v>
      </c>
      <c r="F11" s="115" t="s">
        <v>64</v>
      </c>
      <c r="G11" s="115" t="s">
        <v>46</v>
      </c>
      <c r="H11" s="129" t="s">
        <v>47</v>
      </c>
      <c r="I11" s="135"/>
      <c r="J11" s="24"/>
      <c r="K11" s="35"/>
      <c r="L11" s="24"/>
      <c r="M11" s="35"/>
      <c r="N11" s="112"/>
      <c r="O11" s="109"/>
      <c r="P11" s="121"/>
      <c r="Q11" s="124"/>
    </row>
    <row r="12" spans="1:17" s="26" customFormat="1" ht="54.75" customHeight="1">
      <c r="A12" s="27">
        <v>5</v>
      </c>
      <c r="B12" s="114">
        <v>3</v>
      </c>
      <c r="C12" s="114" t="s">
        <v>65</v>
      </c>
      <c r="D12" s="114">
        <v>2001</v>
      </c>
      <c r="E12" s="114" t="s">
        <v>45</v>
      </c>
      <c r="F12" s="115" t="s">
        <v>66</v>
      </c>
      <c r="G12" s="131" t="s">
        <v>67</v>
      </c>
      <c r="H12" s="129" t="s">
        <v>68</v>
      </c>
      <c r="I12" s="135"/>
      <c r="J12" s="24"/>
      <c r="K12" s="35"/>
      <c r="L12" s="24"/>
      <c r="M12" s="35"/>
      <c r="N12" s="112"/>
      <c r="O12" s="109"/>
      <c r="P12" s="121"/>
      <c r="Q12" s="124"/>
    </row>
    <row r="13" spans="1:32" s="26" customFormat="1" ht="54.75" customHeight="1">
      <c r="A13" s="27">
        <v>6</v>
      </c>
      <c r="B13" s="114">
        <v>47</v>
      </c>
      <c r="C13" s="114" t="s">
        <v>44</v>
      </c>
      <c r="D13" s="114">
        <v>2001</v>
      </c>
      <c r="E13" s="114" t="s">
        <v>45</v>
      </c>
      <c r="F13" s="115" t="s">
        <v>69</v>
      </c>
      <c r="G13" s="115" t="s">
        <v>46</v>
      </c>
      <c r="H13" s="129" t="s">
        <v>70</v>
      </c>
      <c r="I13" s="135"/>
      <c r="J13" s="24"/>
      <c r="K13" s="35"/>
      <c r="L13" s="24"/>
      <c r="M13" s="35"/>
      <c r="N13" s="112"/>
      <c r="O13" s="109"/>
      <c r="P13" s="121"/>
      <c r="Q13" s="124"/>
      <c r="X13" s="16"/>
      <c r="Y13" s="17"/>
      <c r="Z13" s="16"/>
      <c r="AA13" s="17"/>
      <c r="AB13" s="16"/>
      <c r="AC13" s="17"/>
      <c r="AD13" s="18"/>
      <c r="AE13" s="19"/>
      <c r="AF13" s="28"/>
    </row>
    <row r="14" spans="1:32" s="26" customFormat="1" ht="54.75" customHeight="1">
      <c r="A14" s="27">
        <v>7</v>
      </c>
      <c r="B14" s="114">
        <v>96</v>
      </c>
      <c r="C14" s="114" t="s">
        <v>71</v>
      </c>
      <c r="D14" s="114">
        <v>2000</v>
      </c>
      <c r="E14" s="114" t="s">
        <v>45</v>
      </c>
      <c r="F14" s="115" t="s">
        <v>72</v>
      </c>
      <c r="G14" s="115" t="s">
        <v>73</v>
      </c>
      <c r="H14" s="129" t="s">
        <v>74</v>
      </c>
      <c r="I14" s="135"/>
      <c r="J14" s="24"/>
      <c r="K14" s="35"/>
      <c r="L14" s="24"/>
      <c r="M14" s="35"/>
      <c r="N14" s="112"/>
      <c r="O14" s="109"/>
      <c r="P14" s="121"/>
      <c r="Q14" s="124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6" customFormat="1" ht="54.75" customHeight="1">
      <c r="A15" s="27">
        <v>8</v>
      </c>
      <c r="B15" s="114">
        <v>59</v>
      </c>
      <c r="C15" s="114" t="s">
        <v>36</v>
      </c>
      <c r="D15" s="114">
        <v>2001</v>
      </c>
      <c r="E15" s="114" t="s">
        <v>45</v>
      </c>
      <c r="F15" s="115" t="s">
        <v>75</v>
      </c>
      <c r="G15" s="115" t="s">
        <v>38</v>
      </c>
      <c r="H15" s="129" t="s">
        <v>76</v>
      </c>
      <c r="I15" s="135"/>
      <c r="J15" s="24"/>
      <c r="K15" s="35"/>
      <c r="L15" s="24"/>
      <c r="M15" s="35"/>
      <c r="N15" s="112"/>
      <c r="O15" s="109"/>
      <c r="P15" s="121"/>
      <c r="Q15" s="130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26" customFormat="1" ht="54.75" customHeight="1">
      <c r="A16" s="27">
        <v>9</v>
      </c>
      <c r="B16" s="114">
        <v>103</v>
      </c>
      <c r="C16" s="132" t="s">
        <v>40</v>
      </c>
      <c r="D16" s="114">
        <v>2001</v>
      </c>
      <c r="E16" s="114" t="s">
        <v>41</v>
      </c>
      <c r="F16" s="115" t="s">
        <v>77</v>
      </c>
      <c r="G16" s="115" t="s">
        <v>42</v>
      </c>
      <c r="H16" s="129" t="s">
        <v>43</v>
      </c>
      <c r="I16" s="135"/>
      <c r="J16" s="24"/>
      <c r="K16" s="35"/>
      <c r="L16" s="24"/>
      <c r="M16" s="35"/>
      <c r="N16" s="112"/>
      <c r="O16" s="109"/>
      <c r="P16" s="121"/>
      <c r="Q16" s="130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26" customFormat="1" ht="54.75" customHeight="1">
      <c r="A17" s="27">
        <v>10</v>
      </c>
      <c r="B17" s="114">
        <v>202</v>
      </c>
      <c r="C17" s="114" t="s">
        <v>33</v>
      </c>
      <c r="D17" s="114">
        <v>2001</v>
      </c>
      <c r="E17" s="114" t="s">
        <v>41</v>
      </c>
      <c r="F17" s="115" t="s">
        <v>78</v>
      </c>
      <c r="G17" s="115" t="s">
        <v>34</v>
      </c>
      <c r="H17" s="129" t="s">
        <v>35</v>
      </c>
      <c r="I17" s="135"/>
      <c r="J17" s="24"/>
      <c r="K17" s="35"/>
      <c r="L17" s="24"/>
      <c r="M17" s="35"/>
      <c r="N17" s="112"/>
      <c r="O17" s="109"/>
      <c r="P17" s="121"/>
      <c r="Q17" s="130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26" customFormat="1" ht="54.75" customHeight="1">
      <c r="A18" s="27">
        <v>11</v>
      </c>
      <c r="B18" s="114">
        <v>48</v>
      </c>
      <c r="C18" s="114" t="s">
        <v>79</v>
      </c>
      <c r="D18" s="114">
        <v>1999</v>
      </c>
      <c r="E18" s="114" t="s">
        <v>45</v>
      </c>
      <c r="F18" s="115" t="s">
        <v>80</v>
      </c>
      <c r="G18" s="115" t="s">
        <v>46</v>
      </c>
      <c r="H18" s="129" t="s">
        <v>81</v>
      </c>
      <c r="I18" s="135"/>
      <c r="J18" s="24"/>
      <c r="K18" s="35"/>
      <c r="L18" s="24"/>
      <c r="M18" s="35"/>
      <c r="N18" s="112"/>
      <c r="O18" s="109"/>
      <c r="P18" s="121"/>
      <c r="Q18" s="130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17" s="26" customFormat="1" ht="54.75" customHeight="1" thickBot="1">
      <c r="A19" s="29">
        <v>12</v>
      </c>
      <c r="B19" s="116">
        <v>30</v>
      </c>
      <c r="C19" s="116" t="s">
        <v>50</v>
      </c>
      <c r="D19" s="116">
        <v>1999</v>
      </c>
      <c r="E19" s="116" t="s">
        <v>37</v>
      </c>
      <c r="F19" s="117" t="s">
        <v>82</v>
      </c>
      <c r="G19" s="117" t="s">
        <v>48</v>
      </c>
      <c r="H19" s="133" t="s">
        <v>51</v>
      </c>
      <c r="I19" s="136"/>
      <c r="J19" s="25"/>
      <c r="K19" s="34"/>
      <c r="L19" s="25"/>
      <c r="M19" s="34"/>
      <c r="N19" s="113"/>
      <c r="O19" s="110"/>
      <c r="P19" s="122"/>
      <c r="Q19" s="125"/>
    </row>
    <row r="21" spans="4:6" s="20" customFormat="1" ht="18.75">
      <c r="D21" s="22" t="s">
        <v>17</v>
      </c>
      <c r="E21" s="21" t="s">
        <v>7</v>
      </c>
      <c r="F21" s="126" t="s">
        <v>52</v>
      </c>
    </row>
    <row r="22" spans="5:8" s="20" customFormat="1" ht="18.75">
      <c r="E22" s="21" t="s">
        <v>8</v>
      </c>
      <c r="F22" s="126" t="s">
        <v>55</v>
      </c>
      <c r="H22" s="23"/>
    </row>
    <row r="23" spans="5:8" s="20" customFormat="1" ht="18.75">
      <c r="E23" s="21" t="s">
        <v>9</v>
      </c>
      <c r="F23" s="126" t="s">
        <v>53</v>
      </c>
      <c r="H23" s="23"/>
    </row>
    <row r="24" spans="1:17" s="20" customFormat="1" ht="25.5" customHeight="1">
      <c r="A24" s="20" t="s">
        <v>30</v>
      </c>
      <c r="F24" s="3"/>
      <c r="H24" s="164" t="s">
        <v>31</v>
      </c>
      <c r="I24" s="164"/>
      <c r="J24" s="164"/>
      <c r="K24" s="164"/>
      <c r="L24" s="164"/>
      <c r="M24" s="164"/>
      <c r="N24" s="164"/>
      <c r="O24" s="164"/>
      <c r="P24" s="164"/>
      <c r="Q24" s="164"/>
    </row>
    <row r="25" ht="12.75">
      <c r="E25" s="5"/>
    </row>
  </sheetData>
  <sheetProtection/>
  <mergeCells count="19"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24:Q24"/>
    <mergeCell ref="H6:H7"/>
    <mergeCell ref="I6:N6"/>
    <mergeCell ref="O6:O7"/>
    <mergeCell ref="P6:P7"/>
    <mergeCell ref="Q6:Q7"/>
    <mergeCell ref="I7:J7"/>
    <mergeCell ref="K7:L7"/>
    <mergeCell ref="M7:N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="70" zoomScaleNormal="70" zoomScalePageLayoutView="0" workbookViewId="0" topLeftCell="A10">
      <selection activeCell="Z10" sqref="Z10"/>
    </sheetView>
  </sheetViews>
  <sheetFormatPr defaultColWidth="9.140625" defaultRowHeight="12.75"/>
  <cols>
    <col min="1" max="1" width="4.7109375" style="3" customWidth="1"/>
    <col min="2" max="2" width="6.421875" style="3" bestFit="1" customWidth="1"/>
    <col min="3" max="3" width="31.7109375" style="3" bestFit="1" customWidth="1"/>
    <col min="4" max="4" width="8.140625" style="3" bestFit="1" customWidth="1"/>
    <col min="5" max="5" width="5.8515625" style="3" customWidth="1"/>
    <col min="6" max="6" width="33.28125" style="3" customWidth="1"/>
    <col min="7" max="7" width="20.421875" style="3" customWidth="1"/>
    <col min="8" max="8" width="20.8515625" style="14" customWidth="1"/>
    <col min="9" max="9" width="9.7109375" style="3" customWidth="1"/>
    <col min="10" max="10" width="3.57421875" style="3" customWidth="1"/>
    <col min="11" max="11" width="10.140625" style="3" customWidth="1"/>
    <col min="12" max="12" width="3.8515625" style="3" bestFit="1" customWidth="1"/>
    <col min="13" max="13" width="9.421875" style="3" customWidth="1"/>
    <col min="14" max="14" width="3.57421875" style="3" customWidth="1"/>
    <col min="15" max="15" width="9.28125" style="3" customWidth="1"/>
    <col min="16" max="16" width="8.8515625" style="3" customWidth="1"/>
    <col min="17" max="18" width="4.28125" style="3" customWidth="1"/>
    <col min="19" max="19" width="2.57421875" style="3" customWidth="1"/>
    <col min="20" max="20" width="4.140625" style="3" customWidth="1"/>
    <col min="21" max="21" width="6.00390625" style="3" customWidth="1"/>
    <col min="22" max="22" width="4.57421875" style="3" customWidth="1"/>
    <col min="23" max="16384" width="9.140625" style="3" customWidth="1"/>
  </cols>
  <sheetData>
    <row r="1" spans="1:19" ht="18.7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2"/>
      <c r="S1" s="2"/>
    </row>
    <row r="2" spans="1:20" ht="21.75" customHeight="1">
      <c r="A2" s="152" t="s">
        <v>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2"/>
      <c r="S2" s="2"/>
      <c r="T2" s="2"/>
    </row>
    <row r="3" spans="1:20" ht="24" customHeight="1">
      <c r="A3" s="153" t="s">
        <v>85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4"/>
      <c r="S3" s="4"/>
      <c r="T3" s="4"/>
    </row>
    <row r="4" ht="12.75"/>
    <row r="5" spans="3:15" s="11" customFormat="1" ht="21" customHeight="1" thickBot="1">
      <c r="C5" s="33">
        <v>41810</v>
      </c>
      <c r="D5" s="12"/>
      <c r="H5" s="12"/>
      <c r="M5" s="13"/>
      <c r="O5" s="11" t="s">
        <v>10</v>
      </c>
    </row>
    <row r="6" spans="1:18" ht="39.75" customHeight="1">
      <c r="A6" s="154" t="s">
        <v>19</v>
      </c>
      <c r="B6" s="156" t="s">
        <v>11</v>
      </c>
      <c r="C6" s="158" t="s">
        <v>12</v>
      </c>
      <c r="D6" s="160" t="s">
        <v>13</v>
      </c>
      <c r="E6" s="160" t="s">
        <v>14</v>
      </c>
      <c r="F6" s="158" t="s">
        <v>32</v>
      </c>
      <c r="G6" s="158" t="s">
        <v>15</v>
      </c>
      <c r="H6" s="162" t="s">
        <v>16</v>
      </c>
      <c r="I6" s="165" t="s">
        <v>17</v>
      </c>
      <c r="J6" s="166"/>
      <c r="K6" s="166"/>
      <c r="L6" s="166"/>
      <c r="M6" s="166"/>
      <c r="N6" s="166"/>
      <c r="O6" s="211" t="s">
        <v>29</v>
      </c>
      <c r="P6" s="212" t="s">
        <v>20</v>
      </c>
      <c r="Q6" s="203" t="s">
        <v>21</v>
      </c>
      <c r="R6" s="167" t="s">
        <v>87</v>
      </c>
    </row>
    <row r="7" spans="1:18" ht="16.5" thickBot="1">
      <c r="A7" s="155"/>
      <c r="B7" s="157"/>
      <c r="C7" s="159"/>
      <c r="D7" s="161"/>
      <c r="E7" s="161"/>
      <c r="F7" s="159"/>
      <c r="G7" s="159"/>
      <c r="H7" s="163"/>
      <c r="I7" s="169" t="s">
        <v>4</v>
      </c>
      <c r="J7" s="170"/>
      <c r="K7" s="171" t="s">
        <v>5</v>
      </c>
      <c r="L7" s="170"/>
      <c r="M7" s="171" t="s">
        <v>6</v>
      </c>
      <c r="N7" s="210"/>
      <c r="O7" s="213"/>
      <c r="P7" s="214"/>
      <c r="Q7" s="204"/>
      <c r="R7" s="199"/>
    </row>
    <row r="8" spans="1:18" s="26" customFormat="1" ht="54.75" customHeight="1">
      <c r="A8" s="30">
        <f aca="true" t="shared" si="0" ref="A8:A15">RANK(P8,$P$8:$P$17)</f>
        <v>1</v>
      </c>
      <c r="B8" s="118">
        <v>59</v>
      </c>
      <c r="C8" s="118" t="s">
        <v>36</v>
      </c>
      <c r="D8" s="118">
        <v>2001</v>
      </c>
      <c r="E8" s="118" t="s">
        <v>45</v>
      </c>
      <c r="F8" s="119" t="s">
        <v>75</v>
      </c>
      <c r="G8" s="119" t="s">
        <v>38</v>
      </c>
      <c r="H8" s="137" t="s">
        <v>76</v>
      </c>
      <c r="I8" s="134">
        <f>8!$D$27</f>
        <v>62.391304347826086</v>
      </c>
      <c r="J8" s="31">
        <f aca="true" t="shared" si="1" ref="J8:J17">RANK(I8,$I$8:$I$17)</f>
        <v>3</v>
      </c>
      <c r="K8" s="32">
        <f>8!$I$27</f>
        <v>65.65217391304348</v>
      </c>
      <c r="L8" s="31">
        <f aca="true" t="shared" si="2" ref="L8:L17">RANK(K8,$K$8:$K$17)</f>
        <v>1</v>
      </c>
      <c r="M8" s="32">
        <f>8!$N$27</f>
        <v>64.56521739130434</v>
      </c>
      <c r="N8" s="111">
        <f aca="true" t="shared" si="3" ref="N8:N17">RANK(M8,$M$8:$M$17)</f>
        <v>3</v>
      </c>
      <c r="O8" s="108">
        <f>8!$D$31</f>
        <v>443</v>
      </c>
      <c r="P8" s="120">
        <f>8!$D$32</f>
        <v>64.20289855072464</v>
      </c>
      <c r="Q8" s="205"/>
      <c r="R8" s="138" t="s">
        <v>45</v>
      </c>
    </row>
    <row r="9" spans="1:18" s="26" customFormat="1" ht="54.75" customHeight="1">
      <c r="A9" s="27">
        <f t="shared" si="0"/>
        <v>2</v>
      </c>
      <c r="B9" s="114">
        <v>43</v>
      </c>
      <c r="C9" s="114" t="s">
        <v>49</v>
      </c>
      <c r="D9" s="114">
        <v>2001</v>
      </c>
      <c r="E9" s="114" t="s">
        <v>41</v>
      </c>
      <c r="F9" s="115" t="s">
        <v>61</v>
      </c>
      <c r="G9" s="115" t="s">
        <v>62</v>
      </c>
      <c r="H9" s="129" t="s">
        <v>39</v>
      </c>
      <c r="I9" s="135">
        <f>3!$D$27</f>
        <v>63.26086956521739</v>
      </c>
      <c r="J9" s="24">
        <f t="shared" si="1"/>
        <v>1</v>
      </c>
      <c r="K9" s="35">
        <f>3!$I$27</f>
        <v>65.65217391304348</v>
      </c>
      <c r="L9" s="24">
        <f t="shared" si="2"/>
        <v>1</v>
      </c>
      <c r="M9" s="35">
        <f>3!$N$27</f>
        <v>63.47826086956522</v>
      </c>
      <c r="N9" s="112">
        <f t="shared" si="3"/>
        <v>6</v>
      </c>
      <c r="O9" s="109">
        <f>3!$D$31</f>
        <v>442.5</v>
      </c>
      <c r="P9" s="121">
        <f>3!$D$32</f>
        <v>64.1304347826087</v>
      </c>
      <c r="Q9" s="206"/>
      <c r="R9" s="124" t="s">
        <v>45</v>
      </c>
    </row>
    <row r="10" spans="1:18" s="26" customFormat="1" ht="54.75" customHeight="1">
      <c r="A10" s="27">
        <f t="shared" si="0"/>
        <v>3</v>
      </c>
      <c r="B10" s="114">
        <v>201</v>
      </c>
      <c r="C10" s="114" t="s">
        <v>33</v>
      </c>
      <c r="D10" s="114">
        <v>2001</v>
      </c>
      <c r="E10" s="114" t="s">
        <v>41</v>
      </c>
      <c r="F10" s="115" t="s">
        <v>56</v>
      </c>
      <c r="G10" s="115" t="s">
        <v>34</v>
      </c>
      <c r="H10" s="129" t="s">
        <v>35</v>
      </c>
      <c r="I10" s="135">
        <f>1!$D$27</f>
        <v>60.65217391304348</v>
      </c>
      <c r="J10" s="24">
        <f t="shared" si="1"/>
        <v>5</v>
      </c>
      <c r="K10" s="35">
        <f>1!$I$27</f>
        <v>64.56521739130434</v>
      </c>
      <c r="L10" s="24">
        <f t="shared" si="2"/>
        <v>4</v>
      </c>
      <c r="M10" s="35">
        <f>1!$N$27</f>
        <v>65.21739130434783</v>
      </c>
      <c r="N10" s="112">
        <f t="shared" si="3"/>
        <v>1</v>
      </c>
      <c r="O10" s="109">
        <f>1!$D$31</f>
        <v>438</v>
      </c>
      <c r="P10" s="121">
        <f>1!$D$32</f>
        <v>63.47826086956521</v>
      </c>
      <c r="Q10" s="207"/>
      <c r="R10" s="124" t="s">
        <v>45</v>
      </c>
    </row>
    <row r="11" spans="1:18" s="26" customFormat="1" ht="54.75" customHeight="1">
      <c r="A11" s="27">
        <f t="shared" si="0"/>
        <v>4</v>
      </c>
      <c r="B11" s="114">
        <v>103</v>
      </c>
      <c r="C11" s="132" t="s">
        <v>40</v>
      </c>
      <c r="D11" s="114">
        <v>2001</v>
      </c>
      <c r="E11" s="114" t="s">
        <v>41</v>
      </c>
      <c r="F11" s="115" t="s">
        <v>77</v>
      </c>
      <c r="G11" s="115" t="s">
        <v>42</v>
      </c>
      <c r="H11" s="129" t="s">
        <v>43</v>
      </c>
      <c r="I11" s="135">
        <f>9!$D$27</f>
        <v>61.95652173913044</v>
      </c>
      <c r="J11" s="24">
        <f t="shared" si="1"/>
        <v>4</v>
      </c>
      <c r="K11" s="35">
        <f>9!$I$27</f>
        <v>64.78260869565217</v>
      </c>
      <c r="L11" s="24">
        <f t="shared" si="2"/>
        <v>3</v>
      </c>
      <c r="M11" s="35">
        <f>9!$N$27</f>
        <v>63.26086956521739</v>
      </c>
      <c r="N11" s="112">
        <f t="shared" si="3"/>
        <v>7</v>
      </c>
      <c r="O11" s="109">
        <f>9!$D$31</f>
        <v>437</v>
      </c>
      <c r="P11" s="121">
        <f>9!$D$32</f>
        <v>63.333333333333336</v>
      </c>
      <c r="Q11" s="206"/>
      <c r="R11" s="124" t="s">
        <v>45</v>
      </c>
    </row>
    <row r="12" spans="1:18" s="26" customFormat="1" ht="54.75" customHeight="1">
      <c r="A12" s="27">
        <f t="shared" si="0"/>
        <v>5</v>
      </c>
      <c r="B12" s="114">
        <v>50</v>
      </c>
      <c r="C12" s="132" t="s">
        <v>63</v>
      </c>
      <c r="D12" s="114">
        <v>2001</v>
      </c>
      <c r="E12" s="114" t="s">
        <v>41</v>
      </c>
      <c r="F12" s="115" t="s">
        <v>64</v>
      </c>
      <c r="G12" s="115" t="s">
        <v>46</v>
      </c>
      <c r="H12" s="129" t="s">
        <v>47</v>
      </c>
      <c r="I12" s="135">
        <f>4!$D$27</f>
        <v>59.78260869565217</v>
      </c>
      <c r="J12" s="24">
        <f t="shared" si="1"/>
        <v>6</v>
      </c>
      <c r="K12" s="35">
        <f>4!$I$27</f>
        <v>63.69565217391305</v>
      </c>
      <c r="L12" s="24">
        <f t="shared" si="2"/>
        <v>5</v>
      </c>
      <c r="M12" s="35">
        <f>4!$N$27</f>
        <v>64.78260869565217</v>
      </c>
      <c r="N12" s="112">
        <f t="shared" si="3"/>
        <v>2</v>
      </c>
      <c r="O12" s="109">
        <f>4!$D$31</f>
        <v>433</v>
      </c>
      <c r="P12" s="121">
        <f>4!$D$32</f>
        <v>62.75362318840579</v>
      </c>
      <c r="Q12" s="206">
        <v>1</v>
      </c>
      <c r="R12" s="124" t="s">
        <v>45</v>
      </c>
    </row>
    <row r="13" spans="1:32" s="26" customFormat="1" ht="54.75" customHeight="1">
      <c r="A13" s="27">
        <f t="shared" si="0"/>
        <v>6</v>
      </c>
      <c r="B13" s="114">
        <v>47</v>
      </c>
      <c r="C13" s="114" t="s">
        <v>44</v>
      </c>
      <c r="D13" s="114">
        <v>2001</v>
      </c>
      <c r="E13" s="114" t="s">
        <v>45</v>
      </c>
      <c r="F13" s="115" t="s">
        <v>69</v>
      </c>
      <c r="G13" s="115" t="s">
        <v>46</v>
      </c>
      <c r="H13" s="129" t="s">
        <v>70</v>
      </c>
      <c r="I13" s="135">
        <f>6!$D$27</f>
        <v>62.608695652173914</v>
      </c>
      <c r="J13" s="24">
        <f t="shared" si="1"/>
        <v>2</v>
      </c>
      <c r="K13" s="35">
        <f>6!$I$27</f>
        <v>61.30434782608695</v>
      </c>
      <c r="L13" s="24">
        <f t="shared" si="2"/>
        <v>6</v>
      </c>
      <c r="M13" s="35">
        <f>6!$N$27</f>
        <v>64.1304347826087</v>
      </c>
      <c r="N13" s="112">
        <f t="shared" si="3"/>
        <v>4</v>
      </c>
      <c r="O13" s="109">
        <f>6!$D$31</f>
        <v>432.5</v>
      </c>
      <c r="P13" s="121">
        <f>6!$D$32</f>
        <v>62.68115942028985</v>
      </c>
      <c r="Q13" s="206"/>
      <c r="R13" s="124" t="s">
        <v>45</v>
      </c>
      <c r="X13" s="16"/>
      <c r="Y13" s="17"/>
      <c r="Z13" s="16"/>
      <c r="AA13" s="17"/>
      <c r="AB13" s="16"/>
      <c r="AC13" s="17"/>
      <c r="AD13" s="18"/>
      <c r="AE13" s="19"/>
      <c r="AF13" s="28"/>
    </row>
    <row r="14" spans="1:32" s="26" customFormat="1" ht="54.75" customHeight="1">
      <c r="A14" s="27">
        <f t="shared" si="0"/>
        <v>7</v>
      </c>
      <c r="B14" s="114">
        <v>202</v>
      </c>
      <c r="C14" s="114" t="s">
        <v>33</v>
      </c>
      <c r="D14" s="114">
        <v>2001</v>
      </c>
      <c r="E14" s="114" t="s">
        <v>41</v>
      </c>
      <c r="F14" s="115" t="s">
        <v>78</v>
      </c>
      <c r="G14" s="115" t="s">
        <v>34</v>
      </c>
      <c r="H14" s="129" t="s">
        <v>35</v>
      </c>
      <c r="I14" s="135">
        <f>'10'!$D$27</f>
        <v>58.04347826086956</v>
      </c>
      <c r="J14" s="24">
        <f t="shared" si="1"/>
        <v>9</v>
      </c>
      <c r="K14" s="35">
        <f>'10'!$I$27</f>
        <v>60.43478260869565</v>
      </c>
      <c r="L14" s="24">
        <f t="shared" si="2"/>
        <v>7</v>
      </c>
      <c r="M14" s="35">
        <f>'10'!$N$27</f>
        <v>64.1304347826087</v>
      </c>
      <c r="N14" s="112">
        <f t="shared" si="3"/>
        <v>4</v>
      </c>
      <c r="O14" s="109">
        <f>'10'!$D$31</f>
        <v>420</v>
      </c>
      <c r="P14" s="121">
        <f>'10'!$D$32</f>
        <v>60.86956521739131</v>
      </c>
      <c r="Q14" s="206"/>
      <c r="R14" s="124" t="s">
        <v>45</v>
      </c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6" customFormat="1" ht="54.75" customHeight="1">
      <c r="A15" s="27">
        <f t="shared" si="0"/>
        <v>8</v>
      </c>
      <c r="B15" s="114">
        <v>96</v>
      </c>
      <c r="C15" s="114" t="s">
        <v>71</v>
      </c>
      <c r="D15" s="114">
        <v>2000</v>
      </c>
      <c r="E15" s="114" t="s">
        <v>45</v>
      </c>
      <c r="F15" s="115" t="s">
        <v>72</v>
      </c>
      <c r="G15" s="115" t="s">
        <v>73</v>
      </c>
      <c r="H15" s="129" t="s">
        <v>83</v>
      </c>
      <c r="I15" s="135">
        <f>7!$D$27</f>
        <v>58.69565217391305</v>
      </c>
      <c r="J15" s="24">
        <f t="shared" si="1"/>
        <v>8</v>
      </c>
      <c r="K15" s="35">
        <f>7!$I$27</f>
        <v>57.82608695652174</v>
      </c>
      <c r="L15" s="24">
        <f t="shared" si="2"/>
        <v>9</v>
      </c>
      <c r="M15" s="35">
        <f>7!$N$27</f>
        <v>56.30434782608695</v>
      </c>
      <c r="N15" s="112">
        <f t="shared" si="3"/>
        <v>8</v>
      </c>
      <c r="O15" s="109">
        <f>7!$D$31</f>
        <v>397.5</v>
      </c>
      <c r="P15" s="121">
        <f>7!$D$32</f>
        <v>57.608695652173914</v>
      </c>
      <c r="Q15" s="208"/>
      <c r="R15" s="124" t="s">
        <v>45</v>
      </c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26" customFormat="1" ht="54.75" customHeight="1">
      <c r="A16" s="27">
        <v>9</v>
      </c>
      <c r="B16" s="114">
        <v>118</v>
      </c>
      <c r="C16" s="114" t="s">
        <v>57</v>
      </c>
      <c r="D16" s="114">
        <v>2001</v>
      </c>
      <c r="E16" s="114" t="s">
        <v>45</v>
      </c>
      <c r="F16" s="115" t="s">
        <v>58</v>
      </c>
      <c r="G16" s="131" t="s">
        <v>59</v>
      </c>
      <c r="H16" s="129" t="s">
        <v>60</v>
      </c>
      <c r="I16" s="135">
        <f>2!$D$27</f>
        <v>54.78260869565217</v>
      </c>
      <c r="J16" s="24">
        <f t="shared" si="1"/>
        <v>10</v>
      </c>
      <c r="K16" s="35">
        <f>2!$I$27</f>
        <v>56.52173913043478</v>
      </c>
      <c r="L16" s="24">
        <f t="shared" si="2"/>
        <v>10</v>
      </c>
      <c r="M16" s="35">
        <f>2!$N$27</f>
        <v>54.56521739130435</v>
      </c>
      <c r="N16" s="112">
        <f t="shared" si="3"/>
        <v>9</v>
      </c>
      <c r="O16" s="109">
        <f>2!$D$31</f>
        <v>381.5</v>
      </c>
      <c r="P16" s="121">
        <f>2!$D$32</f>
        <v>55.28985507246377</v>
      </c>
      <c r="Q16" s="208"/>
      <c r="R16" s="124" t="s">
        <v>45</v>
      </c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26" customFormat="1" ht="54.75" customHeight="1" thickBot="1">
      <c r="A17" s="29" t="s">
        <v>84</v>
      </c>
      <c r="B17" s="116">
        <v>3</v>
      </c>
      <c r="C17" s="116" t="s">
        <v>65</v>
      </c>
      <c r="D17" s="116">
        <v>2001</v>
      </c>
      <c r="E17" s="116" t="s">
        <v>45</v>
      </c>
      <c r="F17" s="117" t="s">
        <v>66</v>
      </c>
      <c r="G17" s="139" t="s">
        <v>67</v>
      </c>
      <c r="H17" s="133" t="s">
        <v>68</v>
      </c>
      <c r="I17" s="136">
        <f>5!$D$27</f>
        <v>58.91304347826087</v>
      </c>
      <c r="J17" s="25">
        <f t="shared" si="1"/>
        <v>7</v>
      </c>
      <c r="K17" s="34">
        <f>5!$I$27</f>
        <v>59.56521739130435</v>
      </c>
      <c r="L17" s="25">
        <f t="shared" si="2"/>
        <v>8</v>
      </c>
      <c r="M17" s="34">
        <f>5!$N$27</f>
        <v>53.47826086956522</v>
      </c>
      <c r="N17" s="113">
        <f t="shared" si="3"/>
        <v>10</v>
      </c>
      <c r="O17" s="110">
        <f>5!$D$31</f>
        <v>395.5</v>
      </c>
      <c r="P17" s="122">
        <f>5!$D$32</f>
        <v>57.31884057971015</v>
      </c>
      <c r="Q17" s="209">
        <v>2</v>
      </c>
      <c r="R17" s="125"/>
      <c r="X17" s="28"/>
      <c r="Y17" s="28"/>
      <c r="Z17" s="28"/>
      <c r="AA17" s="28"/>
      <c r="AB17" s="28"/>
      <c r="AC17" s="28"/>
      <c r="AD17" s="28"/>
      <c r="AE17" s="28"/>
      <c r="AF17" s="28"/>
    </row>
    <row r="19" spans="4:6" s="20" customFormat="1" ht="18.75">
      <c r="D19" s="22" t="s">
        <v>17</v>
      </c>
      <c r="E19" s="21" t="s">
        <v>7</v>
      </c>
      <c r="F19" s="126" t="s">
        <v>52</v>
      </c>
    </row>
    <row r="20" spans="5:8" s="20" customFormat="1" ht="18.75">
      <c r="E20" s="21" t="s">
        <v>8</v>
      </c>
      <c r="F20" s="126" t="s">
        <v>55</v>
      </c>
      <c r="H20" s="23"/>
    </row>
    <row r="21" spans="5:8" s="20" customFormat="1" ht="18.75">
      <c r="E21" s="21" t="s">
        <v>9</v>
      </c>
      <c r="F21" s="126" t="s">
        <v>53</v>
      </c>
      <c r="H21" s="23"/>
    </row>
    <row r="22" spans="1:17" s="20" customFormat="1" ht="25.5" customHeight="1">
      <c r="A22" s="20" t="s">
        <v>30</v>
      </c>
      <c r="F22" s="3"/>
      <c r="H22" s="164" t="s">
        <v>31</v>
      </c>
      <c r="I22" s="164"/>
      <c r="J22" s="164"/>
      <c r="K22" s="164"/>
      <c r="L22" s="164"/>
      <c r="M22" s="164"/>
      <c r="N22" s="164"/>
      <c r="O22" s="164"/>
      <c r="P22" s="164"/>
      <c r="Q22" s="164"/>
    </row>
    <row r="23" ht="12.75">
      <c r="E23" s="5"/>
    </row>
  </sheetData>
  <sheetProtection/>
  <mergeCells count="20">
    <mergeCell ref="R6:R7"/>
    <mergeCell ref="H22:Q22"/>
    <mergeCell ref="H6:H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zoomScale="70" zoomScaleNormal="70" zoomScalePageLayoutView="0" workbookViewId="0" topLeftCell="A1">
      <selection activeCell="W15" sqref="W15"/>
    </sheetView>
  </sheetViews>
  <sheetFormatPr defaultColWidth="9.140625" defaultRowHeight="12.75"/>
  <cols>
    <col min="1" max="1" width="4.7109375" style="3" customWidth="1"/>
    <col min="2" max="2" width="6.421875" style="3" bestFit="1" customWidth="1"/>
    <col min="3" max="3" width="31.7109375" style="3" bestFit="1" customWidth="1"/>
    <col min="4" max="4" width="8.140625" style="3" bestFit="1" customWidth="1"/>
    <col min="5" max="5" width="5.8515625" style="3" customWidth="1"/>
    <col min="6" max="6" width="33.28125" style="3" customWidth="1"/>
    <col min="7" max="7" width="29.28125" style="3" customWidth="1"/>
    <col min="8" max="8" width="20.8515625" style="14" customWidth="1"/>
    <col min="9" max="9" width="9.7109375" style="3" customWidth="1"/>
    <col min="10" max="10" width="3.57421875" style="3" customWidth="1"/>
    <col min="11" max="11" width="10.140625" style="3" customWidth="1"/>
    <col min="12" max="12" width="3.8515625" style="3" bestFit="1" customWidth="1"/>
    <col min="13" max="13" width="9.421875" style="3" customWidth="1"/>
    <col min="14" max="14" width="3.57421875" style="3" customWidth="1"/>
    <col min="15" max="15" width="9.28125" style="3" customWidth="1"/>
    <col min="16" max="16" width="8.8515625" style="3" customWidth="1"/>
    <col min="17" max="18" width="4.28125" style="3" customWidth="1"/>
    <col min="19" max="19" width="2.57421875" style="3" customWidth="1"/>
    <col min="20" max="20" width="4.140625" style="3" customWidth="1"/>
    <col min="21" max="21" width="6.00390625" style="3" customWidth="1"/>
    <col min="22" max="22" width="4.57421875" style="3" customWidth="1"/>
    <col min="23" max="16384" width="9.140625" style="3" customWidth="1"/>
  </cols>
  <sheetData>
    <row r="1" spans="1:19" ht="18.7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2"/>
      <c r="S1" s="2"/>
    </row>
    <row r="2" spans="1:20" ht="21.75" customHeight="1">
      <c r="A2" s="152" t="s">
        <v>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2"/>
      <c r="S2" s="2"/>
      <c r="T2" s="2"/>
    </row>
    <row r="3" spans="1:20" ht="24" customHeight="1">
      <c r="A3" s="153" t="s">
        <v>86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4"/>
      <c r="S3" s="4"/>
      <c r="T3" s="4"/>
    </row>
    <row r="4" ht="12.75"/>
    <row r="5" spans="3:15" s="11" customFormat="1" ht="21" customHeight="1" thickBot="1">
      <c r="C5" s="33">
        <v>41810</v>
      </c>
      <c r="D5" s="12"/>
      <c r="H5" s="12"/>
      <c r="M5" s="13"/>
      <c r="O5" s="11" t="s">
        <v>10</v>
      </c>
    </row>
    <row r="6" spans="1:18" ht="39.75" customHeight="1">
      <c r="A6" s="154" t="s">
        <v>19</v>
      </c>
      <c r="B6" s="156" t="s">
        <v>11</v>
      </c>
      <c r="C6" s="158" t="s">
        <v>12</v>
      </c>
      <c r="D6" s="160" t="s">
        <v>13</v>
      </c>
      <c r="E6" s="160" t="s">
        <v>14</v>
      </c>
      <c r="F6" s="158" t="s">
        <v>32</v>
      </c>
      <c r="G6" s="158" t="s">
        <v>15</v>
      </c>
      <c r="H6" s="162" t="s">
        <v>16</v>
      </c>
      <c r="I6" s="165" t="s">
        <v>17</v>
      </c>
      <c r="J6" s="166"/>
      <c r="K6" s="166"/>
      <c r="L6" s="166"/>
      <c r="M6" s="166"/>
      <c r="N6" s="166"/>
      <c r="O6" s="158" t="s">
        <v>29</v>
      </c>
      <c r="P6" s="162" t="s">
        <v>20</v>
      </c>
      <c r="Q6" s="167" t="s">
        <v>21</v>
      </c>
      <c r="R6" s="167" t="s">
        <v>87</v>
      </c>
    </row>
    <row r="7" spans="1:18" ht="16.5" thickBot="1">
      <c r="A7" s="194"/>
      <c r="B7" s="195"/>
      <c r="C7" s="196"/>
      <c r="D7" s="197"/>
      <c r="E7" s="197"/>
      <c r="F7" s="196"/>
      <c r="G7" s="196"/>
      <c r="H7" s="198"/>
      <c r="I7" s="200" t="s">
        <v>4</v>
      </c>
      <c r="J7" s="201"/>
      <c r="K7" s="202" t="s">
        <v>5</v>
      </c>
      <c r="L7" s="201"/>
      <c r="M7" s="202" t="s">
        <v>6</v>
      </c>
      <c r="N7" s="201"/>
      <c r="O7" s="196"/>
      <c r="P7" s="198"/>
      <c r="Q7" s="199"/>
      <c r="R7" s="199"/>
    </row>
    <row r="8" spans="1:32" s="26" customFormat="1" ht="54.75" customHeight="1">
      <c r="A8" s="140">
        <f>RANK(P8,$P$8:$P$9)</f>
        <v>1</v>
      </c>
      <c r="B8" s="141">
        <v>30</v>
      </c>
      <c r="C8" s="141" t="s">
        <v>50</v>
      </c>
      <c r="D8" s="141">
        <v>1999</v>
      </c>
      <c r="E8" s="141" t="s">
        <v>37</v>
      </c>
      <c r="F8" s="142" t="s">
        <v>82</v>
      </c>
      <c r="G8" s="142" t="s">
        <v>48</v>
      </c>
      <c r="H8" s="143" t="s">
        <v>51</v>
      </c>
      <c r="I8" s="144">
        <f>'12'!$D$27</f>
        <v>59.56521739130435</v>
      </c>
      <c r="J8" s="145">
        <f>RANK(I8,$I$8:$I$9)</f>
        <v>1</v>
      </c>
      <c r="K8" s="146">
        <f>'12'!$I$27</f>
        <v>61.08695652173913</v>
      </c>
      <c r="L8" s="145">
        <f>RANK(K8,$K$8:$K$9)</f>
        <v>1</v>
      </c>
      <c r="M8" s="146">
        <f>'12'!$N$27</f>
        <v>61.52173913043478</v>
      </c>
      <c r="N8" s="147">
        <f>RANK(M8,$M$8:$M$9)</f>
        <v>1</v>
      </c>
      <c r="O8" s="148">
        <f>'12'!$D$31</f>
        <v>419</v>
      </c>
      <c r="P8" s="149">
        <f>'12'!$D$32</f>
        <v>60.724637681159415</v>
      </c>
      <c r="Q8" s="150"/>
      <c r="R8" s="150" t="s">
        <v>45</v>
      </c>
      <c r="X8" s="28"/>
      <c r="Y8" s="28"/>
      <c r="Z8" s="28"/>
      <c r="AA8" s="28"/>
      <c r="AB8" s="28"/>
      <c r="AC8" s="28"/>
      <c r="AD8" s="28"/>
      <c r="AE8" s="28"/>
      <c r="AF8" s="28"/>
    </row>
    <row r="9" spans="1:18" s="26" customFormat="1" ht="54.75" customHeight="1" thickBot="1">
      <c r="A9" s="29">
        <f>RANK(P9,$P$8:$P$9)</f>
        <v>2</v>
      </c>
      <c r="B9" s="116">
        <v>48</v>
      </c>
      <c r="C9" s="116" t="s">
        <v>79</v>
      </c>
      <c r="D9" s="116">
        <v>1999</v>
      </c>
      <c r="E9" s="116" t="s">
        <v>45</v>
      </c>
      <c r="F9" s="117" t="s">
        <v>80</v>
      </c>
      <c r="G9" s="117" t="s">
        <v>46</v>
      </c>
      <c r="H9" s="133" t="s">
        <v>81</v>
      </c>
      <c r="I9" s="136">
        <f>'11'!$D$27</f>
        <v>59.34782608695652</v>
      </c>
      <c r="J9" s="25">
        <f>RANK(I9,$I$8:$I$9)</f>
        <v>2</v>
      </c>
      <c r="K9" s="34">
        <f>'11'!$I$27</f>
        <v>59.78260869565217</v>
      </c>
      <c r="L9" s="25">
        <f>RANK(K9,$K$8:$K$9)</f>
        <v>2</v>
      </c>
      <c r="M9" s="34">
        <f>'11'!$N$27</f>
        <v>60.65217391304348</v>
      </c>
      <c r="N9" s="113">
        <f>RANK(M9,$M$8:$M$9)</f>
        <v>2</v>
      </c>
      <c r="O9" s="110">
        <f>'11'!$D$31</f>
        <v>413.5</v>
      </c>
      <c r="P9" s="122">
        <f>'11'!$D$32</f>
        <v>59.927536231884055</v>
      </c>
      <c r="Q9" s="125"/>
      <c r="R9" s="125" t="s">
        <v>45</v>
      </c>
    </row>
    <row r="11" spans="4:6" s="20" customFormat="1" ht="18.75">
      <c r="D11" s="22" t="s">
        <v>17</v>
      </c>
      <c r="E11" s="21" t="s">
        <v>7</v>
      </c>
      <c r="F11" s="126" t="s">
        <v>52</v>
      </c>
    </row>
    <row r="12" spans="5:8" s="20" customFormat="1" ht="18.75">
      <c r="E12" s="21" t="s">
        <v>8</v>
      </c>
      <c r="F12" s="126" t="s">
        <v>55</v>
      </c>
      <c r="H12" s="23"/>
    </row>
    <row r="13" spans="5:8" s="20" customFormat="1" ht="18.75">
      <c r="E13" s="21" t="s">
        <v>9</v>
      </c>
      <c r="F13" s="126" t="s">
        <v>53</v>
      </c>
      <c r="H13" s="23"/>
    </row>
    <row r="14" spans="1:17" s="20" customFormat="1" ht="25.5" customHeight="1">
      <c r="A14" s="20" t="s">
        <v>30</v>
      </c>
      <c r="F14" s="3"/>
      <c r="H14" s="164" t="s">
        <v>31</v>
      </c>
      <c r="I14" s="164"/>
      <c r="J14" s="164"/>
      <c r="K14" s="164"/>
      <c r="L14" s="164"/>
      <c r="M14" s="164"/>
      <c r="N14" s="164"/>
      <c r="O14" s="164"/>
      <c r="P14" s="164"/>
      <c r="Q14" s="164"/>
    </row>
    <row r="15" ht="12.75">
      <c r="E15" s="5"/>
    </row>
  </sheetData>
  <sheetProtection/>
  <mergeCells count="20">
    <mergeCell ref="R6:R7"/>
    <mergeCell ref="H14:Q14"/>
    <mergeCell ref="H6:H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20">
      <selection activeCell="H32" sqref="H32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6.5</v>
      </c>
      <c r="D4" s="85">
        <f>C4</f>
        <v>6.5</v>
      </c>
      <c r="E4" s="98"/>
      <c r="F4" s="92">
        <v>1</v>
      </c>
      <c r="G4" s="43"/>
      <c r="H4" s="44">
        <v>7</v>
      </c>
      <c r="I4" s="85">
        <f>H4</f>
        <v>7</v>
      </c>
      <c r="J4" s="104"/>
      <c r="K4" s="92">
        <v>1</v>
      </c>
      <c r="L4" s="43"/>
      <c r="M4" s="44">
        <v>7</v>
      </c>
      <c r="N4" s="40">
        <f>M4</f>
        <v>7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7</v>
      </c>
      <c r="D5" s="85">
        <f aca="true" t="shared" si="0" ref="D5:D19">C5</f>
        <v>7</v>
      </c>
      <c r="E5" s="98"/>
      <c r="F5" s="92">
        <v>2</v>
      </c>
      <c r="G5" s="43"/>
      <c r="H5" s="44">
        <v>6</v>
      </c>
      <c r="I5" s="85">
        <f aca="true" t="shared" si="1" ref="I5:I19">H5</f>
        <v>6</v>
      </c>
      <c r="J5" s="104"/>
      <c r="K5" s="92">
        <v>2</v>
      </c>
      <c r="L5" s="43"/>
      <c r="M5" s="44">
        <v>6</v>
      </c>
      <c r="N5" s="40">
        <f aca="true" t="shared" si="2" ref="N5:N19">M5</f>
        <v>6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</v>
      </c>
      <c r="D6" s="86">
        <f>C6</f>
        <v>6</v>
      </c>
      <c r="E6" s="98"/>
      <c r="F6" s="93">
        <v>3</v>
      </c>
      <c r="G6" s="45"/>
      <c r="H6" s="44">
        <v>7</v>
      </c>
      <c r="I6" s="86">
        <f>H6</f>
        <v>7</v>
      </c>
      <c r="J6" s="104"/>
      <c r="K6" s="93">
        <v>3</v>
      </c>
      <c r="L6" s="45"/>
      <c r="M6" s="44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7</v>
      </c>
      <c r="D7" s="86">
        <f>C7</f>
        <v>7</v>
      </c>
      <c r="E7" s="98"/>
      <c r="F7" s="93">
        <v>4</v>
      </c>
      <c r="G7" s="45"/>
      <c r="H7" s="44">
        <v>6</v>
      </c>
      <c r="I7" s="86">
        <f>H7</f>
        <v>6</v>
      </c>
      <c r="J7" s="104"/>
      <c r="K7" s="93">
        <v>4</v>
      </c>
      <c r="L7" s="45"/>
      <c r="M7" s="44">
        <v>6.5</v>
      </c>
      <c r="N7" s="46">
        <f>M7</f>
        <v>6.5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</v>
      </c>
      <c r="D8" s="86">
        <f t="shared" si="0"/>
        <v>6</v>
      </c>
      <c r="E8" s="98"/>
      <c r="F8" s="92">
        <v>5</v>
      </c>
      <c r="G8" s="43"/>
      <c r="H8" s="44">
        <v>6.5</v>
      </c>
      <c r="I8" s="85">
        <f t="shared" si="1"/>
        <v>6.5</v>
      </c>
      <c r="J8" s="104"/>
      <c r="K8" s="92">
        <v>5</v>
      </c>
      <c r="L8" s="43"/>
      <c r="M8" s="44">
        <v>6.5</v>
      </c>
      <c r="N8" s="40">
        <f t="shared" si="2"/>
        <v>6.5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</v>
      </c>
      <c r="D9" s="86">
        <f t="shared" si="0"/>
        <v>6</v>
      </c>
      <c r="E9" s="98"/>
      <c r="F9" s="92">
        <v>6</v>
      </c>
      <c r="G9" s="43"/>
      <c r="H9" s="44">
        <v>7</v>
      </c>
      <c r="I9" s="85">
        <f t="shared" si="1"/>
        <v>7</v>
      </c>
      <c r="J9" s="104"/>
      <c r="K9" s="92">
        <v>6</v>
      </c>
      <c r="L9" s="43"/>
      <c r="M9" s="44">
        <v>6.5</v>
      </c>
      <c r="N9" s="40">
        <f t="shared" si="2"/>
        <v>6.5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</v>
      </c>
      <c r="D10" s="86">
        <f t="shared" si="0"/>
        <v>6</v>
      </c>
      <c r="E10" s="98"/>
      <c r="F10" s="92">
        <v>7</v>
      </c>
      <c r="G10" s="43"/>
      <c r="H10" s="44">
        <v>6.5</v>
      </c>
      <c r="I10" s="85">
        <f t="shared" si="1"/>
        <v>6.5</v>
      </c>
      <c r="J10" s="98"/>
      <c r="K10" s="92">
        <v>7</v>
      </c>
      <c r="L10" s="43"/>
      <c r="M10" s="44">
        <v>7</v>
      </c>
      <c r="N10" s="40">
        <f t="shared" si="2"/>
        <v>7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</v>
      </c>
      <c r="D11" s="87">
        <f>C11</f>
        <v>6</v>
      </c>
      <c r="E11" s="98"/>
      <c r="F11" s="94">
        <v>8</v>
      </c>
      <c r="G11" s="47"/>
      <c r="H11" s="44">
        <v>6.5</v>
      </c>
      <c r="I11" s="87">
        <f>H11</f>
        <v>6.5</v>
      </c>
      <c r="J11" s="98"/>
      <c r="K11" s="94">
        <v>8</v>
      </c>
      <c r="L11" s="47"/>
      <c r="M11" s="44">
        <v>7</v>
      </c>
      <c r="N11" s="49">
        <f>M11</f>
        <v>7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5</v>
      </c>
      <c r="D12" s="86">
        <f t="shared" si="0"/>
        <v>5</v>
      </c>
      <c r="E12" s="98"/>
      <c r="F12" s="92">
        <v>9</v>
      </c>
      <c r="G12" s="43"/>
      <c r="H12" s="44">
        <v>6</v>
      </c>
      <c r="I12" s="85">
        <f t="shared" si="1"/>
        <v>6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5.5</v>
      </c>
      <c r="D13" s="85">
        <f>C13</f>
        <v>5.5</v>
      </c>
      <c r="E13" s="98"/>
      <c r="F13" s="92">
        <v>10</v>
      </c>
      <c r="G13" s="43"/>
      <c r="H13" s="44">
        <v>6</v>
      </c>
      <c r="I13" s="85">
        <f>H13</f>
        <v>6</v>
      </c>
      <c r="J13" s="98"/>
      <c r="K13" s="92">
        <v>10</v>
      </c>
      <c r="L13" s="43"/>
      <c r="M13" s="44">
        <v>6.5</v>
      </c>
      <c r="N13" s="40">
        <f>M13</f>
        <v>6.5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5.5</v>
      </c>
      <c r="D14" s="86">
        <f>C14</f>
        <v>5.5</v>
      </c>
      <c r="E14" s="98"/>
      <c r="F14" s="93">
        <v>11</v>
      </c>
      <c r="G14" s="45"/>
      <c r="H14" s="44">
        <v>6</v>
      </c>
      <c r="I14" s="86">
        <f>H14</f>
        <v>6</v>
      </c>
      <c r="J14" s="98"/>
      <c r="K14" s="93">
        <v>11</v>
      </c>
      <c r="L14" s="45"/>
      <c r="M14" s="44">
        <v>6.5</v>
      </c>
      <c r="N14" s="46">
        <f>M14</f>
        <v>6.5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6</v>
      </c>
      <c r="D15" s="86">
        <f>C15</f>
        <v>6</v>
      </c>
      <c r="E15" s="98"/>
      <c r="F15" s="93">
        <v>12</v>
      </c>
      <c r="G15" s="45"/>
      <c r="H15" s="44">
        <v>6.5</v>
      </c>
      <c r="I15" s="86">
        <f>H15</f>
        <v>6.5</v>
      </c>
      <c r="J15" s="98"/>
      <c r="K15" s="93">
        <v>12</v>
      </c>
      <c r="L15" s="45"/>
      <c r="M15" s="44">
        <v>6.5</v>
      </c>
      <c r="N15" s="46">
        <f>M15</f>
        <v>6.5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6</v>
      </c>
      <c r="D16" s="85">
        <f t="shared" si="0"/>
        <v>6</v>
      </c>
      <c r="E16" s="98"/>
      <c r="F16" s="92">
        <v>13</v>
      </c>
      <c r="G16" s="43"/>
      <c r="H16" s="44">
        <v>6.5</v>
      </c>
      <c r="I16" s="85">
        <f t="shared" si="1"/>
        <v>6.5</v>
      </c>
      <c r="J16" s="98"/>
      <c r="K16" s="92">
        <v>13</v>
      </c>
      <c r="L16" s="43"/>
      <c r="M16" s="44">
        <v>7</v>
      </c>
      <c r="N16" s="46">
        <f t="shared" si="2"/>
        <v>7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6.5</v>
      </c>
      <c r="D17" s="88">
        <f>C17*B17</f>
        <v>13</v>
      </c>
      <c r="E17" s="99"/>
      <c r="F17" s="95">
        <v>14</v>
      </c>
      <c r="G17" s="50">
        <v>2</v>
      </c>
      <c r="H17" s="51">
        <v>6.5</v>
      </c>
      <c r="I17" s="88">
        <f>H17*G17</f>
        <v>13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</v>
      </c>
      <c r="D18" s="85">
        <f t="shared" si="0"/>
        <v>6</v>
      </c>
      <c r="E18" s="98"/>
      <c r="F18" s="92">
        <v>15</v>
      </c>
      <c r="G18" s="43"/>
      <c r="H18" s="44">
        <v>6.5</v>
      </c>
      <c r="I18" s="85">
        <f t="shared" si="1"/>
        <v>6.5</v>
      </c>
      <c r="J18" s="104"/>
      <c r="K18" s="92">
        <v>15</v>
      </c>
      <c r="L18" s="43"/>
      <c r="M18" s="44">
        <v>6.5</v>
      </c>
      <c r="N18" s="46">
        <f t="shared" si="2"/>
        <v>6.5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6</v>
      </c>
      <c r="D19" s="85">
        <f t="shared" si="0"/>
        <v>6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6.5</v>
      </c>
      <c r="N19" s="46">
        <f t="shared" si="2"/>
        <v>6.5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103.5</v>
      </c>
      <c r="E20" s="100"/>
      <c r="F20" s="184"/>
      <c r="G20" s="184"/>
      <c r="H20" s="185"/>
      <c r="I20" s="89">
        <f>SUM(I4:I19)</f>
        <v>109</v>
      </c>
      <c r="J20" s="106"/>
      <c r="K20" s="184"/>
      <c r="L20" s="184"/>
      <c r="M20" s="185"/>
      <c r="N20" s="53">
        <f>SUM(N4:N19)</f>
        <v>110.5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5</v>
      </c>
      <c r="D21" s="85">
        <f>C21</f>
        <v>5</v>
      </c>
      <c r="E21" s="98"/>
      <c r="F21" s="96">
        <v>1</v>
      </c>
      <c r="G21" s="56">
        <v>1</v>
      </c>
      <c r="H21" s="44">
        <v>6</v>
      </c>
      <c r="I21" s="85">
        <f>H21</f>
        <v>6</v>
      </c>
      <c r="J21" s="104"/>
      <c r="K21" s="96">
        <v>1</v>
      </c>
      <c r="L21" s="56">
        <v>1</v>
      </c>
      <c r="M21" s="44">
        <v>6.5</v>
      </c>
      <c r="N21" s="40">
        <f>M21</f>
        <v>6.5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6.5</v>
      </c>
      <c r="I22" s="85">
        <f>H22</f>
        <v>6.5</v>
      </c>
      <c r="J22" s="104"/>
      <c r="K22" s="96">
        <v>2</v>
      </c>
      <c r="L22" s="56">
        <v>1</v>
      </c>
      <c r="M22" s="44">
        <v>6</v>
      </c>
      <c r="N22" s="40">
        <f>M22</f>
        <v>6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</v>
      </c>
      <c r="D23" s="85">
        <f>C23*2</f>
        <v>12</v>
      </c>
      <c r="E23" s="98"/>
      <c r="F23" s="96">
        <v>3</v>
      </c>
      <c r="G23" s="56">
        <v>2</v>
      </c>
      <c r="H23" s="44">
        <v>6.5</v>
      </c>
      <c r="I23" s="85">
        <f>H23*2</f>
        <v>13</v>
      </c>
      <c r="J23" s="104"/>
      <c r="K23" s="96">
        <v>3</v>
      </c>
      <c r="L23" s="56">
        <v>2</v>
      </c>
      <c r="M23" s="44">
        <v>6.5</v>
      </c>
      <c r="N23" s="40">
        <f>M23*2</f>
        <v>13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6.5</v>
      </c>
      <c r="D24" s="85">
        <f>C24*2</f>
        <v>13</v>
      </c>
      <c r="E24" s="98"/>
      <c r="F24" s="96">
        <v>4</v>
      </c>
      <c r="G24" s="56">
        <v>2</v>
      </c>
      <c r="H24" s="44">
        <v>7</v>
      </c>
      <c r="I24" s="85">
        <f>H24*2</f>
        <v>14</v>
      </c>
      <c r="J24" s="104"/>
      <c r="K24" s="96">
        <v>4</v>
      </c>
      <c r="L24" s="56">
        <v>2</v>
      </c>
      <c r="M24" s="44">
        <v>7</v>
      </c>
      <c r="N24" s="40">
        <f>M24*2</f>
        <v>14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36</v>
      </c>
      <c r="E25" s="100"/>
      <c r="F25" s="180"/>
      <c r="G25" s="180"/>
      <c r="H25" s="181"/>
      <c r="I25" s="90">
        <f>SUM(I21:I24)</f>
        <v>39.5</v>
      </c>
      <c r="J25" s="106"/>
      <c r="K25" s="184"/>
      <c r="L25" s="184"/>
      <c r="M25" s="185"/>
      <c r="N25" s="57">
        <f>SUM(N21:N24)</f>
        <v>39.5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139.5</v>
      </c>
      <c r="D27" s="91">
        <f>C27*100/230</f>
        <v>60.65217391304348</v>
      </c>
      <c r="E27" s="101"/>
      <c r="F27" s="177"/>
      <c r="G27" s="178"/>
      <c r="H27" s="58">
        <f>SUM(I20+I25)-$D29-$D30</f>
        <v>148.5</v>
      </c>
      <c r="I27" s="91">
        <f>H27*100/230</f>
        <v>64.56521739130434</v>
      </c>
      <c r="J27" s="107"/>
      <c r="K27" s="102"/>
      <c r="L27" s="61"/>
      <c r="M27" s="58">
        <f>SUM(N20+N25)-$D29-$D30</f>
        <v>150</v>
      </c>
      <c r="N27" s="59">
        <f>M27*100/230</f>
        <v>65.21739130434783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438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63.47826086956521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41.25" customHeight="1">
      <c r="A34" s="82" t="s">
        <v>26</v>
      </c>
      <c r="B34" s="83"/>
      <c r="C34" s="83"/>
      <c r="D34" s="179" t="str">
        <f>rez!F8</f>
        <v>Гарем, 2001, мер., гн., УВП, Ефект-Грація, 702007, Жашківський кінний завод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rez!C8</f>
        <v>Криворучко Юлія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rez!G8</f>
        <v>Жашківський кінний завод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38:S38"/>
    <mergeCell ref="A26:D26"/>
    <mergeCell ref="F26:I26"/>
    <mergeCell ref="K26:N26"/>
    <mergeCell ref="A27:B27"/>
    <mergeCell ref="N37:P37"/>
    <mergeCell ref="A1:O1"/>
    <mergeCell ref="A20:C20"/>
    <mergeCell ref="F20:H20"/>
    <mergeCell ref="K20:M20"/>
    <mergeCell ref="A25:C25"/>
    <mergeCell ref="D36:S36"/>
    <mergeCell ref="D34:S34"/>
    <mergeCell ref="F2:I2"/>
    <mergeCell ref="K25:M25"/>
    <mergeCell ref="K2:N2"/>
    <mergeCell ref="A2:D2"/>
    <mergeCell ref="A32:C32"/>
    <mergeCell ref="F27:G27"/>
    <mergeCell ref="D35:S35"/>
    <mergeCell ref="F25:H25"/>
    <mergeCell ref="A31:C31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7">
      <selection activeCell="H32" sqref="H32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5.5</v>
      </c>
      <c r="D4" s="85">
        <f>C4</f>
        <v>5.5</v>
      </c>
      <c r="E4" s="98"/>
      <c r="F4" s="92">
        <v>1</v>
      </c>
      <c r="G4" s="43"/>
      <c r="H4" s="44">
        <v>5.5</v>
      </c>
      <c r="I4" s="85">
        <f>H4</f>
        <v>5.5</v>
      </c>
      <c r="J4" s="104"/>
      <c r="K4" s="92">
        <v>1</v>
      </c>
      <c r="L4" s="43"/>
      <c r="M4" s="44">
        <v>5</v>
      </c>
      <c r="N4" s="40">
        <f>M4</f>
        <v>5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5.5</v>
      </c>
      <c r="D5" s="85">
        <f aca="true" t="shared" si="0" ref="D5:D19">C5</f>
        <v>5.5</v>
      </c>
      <c r="E5" s="98"/>
      <c r="F5" s="92">
        <v>2</v>
      </c>
      <c r="G5" s="43"/>
      <c r="H5" s="44">
        <v>6</v>
      </c>
      <c r="I5" s="85">
        <f aca="true" t="shared" si="1" ref="I5:I19">H5</f>
        <v>6</v>
      </c>
      <c r="J5" s="104"/>
      <c r="K5" s="92">
        <v>2</v>
      </c>
      <c r="L5" s="43"/>
      <c r="M5" s="44">
        <v>5</v>
      </c>
      <c r="N5" s="40">
        <f aca="true" t="shared" si="2" ref="N5:N19">M5</f>
        <v>5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5</v>
      </c>
      <c r="D6" s="86">
        <f>C6</f>
        <v>5</v>
      </c>
      <c r="E6" s="98"/>
      <c r="F6" s="93">
        <v>3</v>
      </c>
      <c r="G6" s="45"/>
      <c r="H6" s="44">
        <v>5.5</v>
      </c>
      <c r="I6" s="86">
        <f>H6</f>
        <v>5.5</v>
      </c>
      <c r="J6" s="104"/>
      <c r="K6" s="93">
        <v>3</v>
      </c>
      <c r="L6" s="45"/>
      <c r="M6" s="44">
        <v>5</v>
      </c>
      <c r="N6" s="46">
        <f>M6</f>
        <v>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5</v>
      </c>
      <c r="D7" s="86">
        <f>C7</f>
        <v>5</v>
      </c>
      <c r="E7" s="98"/>
      <c r="F7" s="93">
        <v>4</v>
      </c>
      <c r="G7" s="45"/>
      <c r="H7" s="44">
        <v>5.5</v>
      </c>
      <c r="I7" s="86">
        <f>H7</f>
        <v>5.5</v>
      </c>
      <c r="J7" s="104"/>
      <c r="K7" s="93">
        <v>4</v>
      </c>
      <c r="L7" s="45"/>
      <c r="M7" s="44">
        <v>5.5</v>
      </c>
      <c r="N7" s="46">
        <f>M7</f>
        <v>5.5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5</v>
      </c>
      <c r="D8" s="86">
        <f t="shared" si="0"/>
        <v>5</v>
      </c>
      <c r="E8" s="98"/>
      <c r="F8" s="92">
        <v>5</v>
      </c>
      <c r="G8" s="43"/>
      <c r="H8" s="44">
        <v>6</v>
      </c>
      <c r="I8" s="85">
        <f t="shared" si="1"/>
        <v>6</v>
      </c>
      <c r="J8" s="104"/>
      <c r="K8" s="92">
        <v>5</v>
      </c>
      <c r="L8" s="43"/>
      <c r="M8" s="44">
        <v>5.5</v>
      </c>
      <c r="N8" s="40">
        <f t="shared" si="2"/>
        <v>5.5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5.5</v>
      </c>
      <c r="D9" s="86">
        <f t="shared" si="0"/>
        <v>5.5</v>
      </c>
      <c r="E9" s="98"/>
      <c r="F9" s="92">
        <v>6</v>
      </c>
      <c r="G9" s="43"/>
      <c r="H9" s="44">
        <v>6</v>
      </c>
      <c r="I9" s="85">
        <f t="shared" si="1"/>
        <v>6</v>
      </c>
      <c r="J9" s="104"/>
      <c r="K9" s="92">
        <v>6</v>
      </c>
      <c r="L9" s="43"/>
      <c r="M9" s="44">
        <v>6.5</v>
      </c>
      <c r="N9" s="40">
        <f t="shared" si="2"/>
        <v>6.5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</v>
      </c>
      <c r="D10" s="86">
        <f t="shared" si="0"/>
        <v>6</v>
      </c>
      <c r="E10" s="98"/>
      <c r="F10" s="92">
        <v>7</v>
      </c>
      <c r="G10" s="43"/>
      <c r="H10" s="44">
        <v>6</v>
      </c>
      <c r="I10" s="85">
        <f t="shared" si="1"/>
        <v>6</v>
      </c>
      <c r="J10" s="98"/>
      <c r="K10" s="92">
        <v>7</v>
      </c>
      <c r="L10" s="43"/>
      <c r="M10" s="44">
        <v>6</v>
      </c>
      <c r="N10" s="40">
        <f t="shared" si="2"/>
        <v>6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5</v>
      </c>
      <c r="D11" s="87">
        <f>C11</f>
        <v>5</v>
      </c>
      <c r="E11" s="98"/>
      <c r="F11" s="94">
        <v>8</v>
      </c>
      <c r="G11" s="47"/>
      <c r="H11" s="44">
        <v>6</v>
      </c>
      <c r="I11" s="87">
        <f>H11</f>
        <v>6</v>
      </c>
      <c r="J11" s="98"/>
      <c r="K11" s="94">
        <v>8</v>
      </c>
      <c r="L11" s="47"/>
      <c r="M11" s="44">
        <v>6</v>
      </c>
      <c r="N11" s="49">
        <f>M11</f>
        <v>6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5.5</v>
      </c>
      <c r="D12" s="86">
        <f t="shared" si="0"/>
        <v>5.5</v>
      </c>
      <c r="E12" s="98"/>
      <c r="F12" s="92">
        <v>9</v>
      </c>
      <c r="G12" s="43"/>
      <c r="H12" s="44">
        <v>6</v>
      </c>
      <c r="I12" s="85">
        <f t="shared" si="1"/>
        <v>6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5</v>
      </c>
      <c r="D13" s="85">
        <f>C13</f>
        <v>5</v>
      </c>
      <c r="E13" s="98"/>
      <c r="F13" s="92">
        <v>10</v>
      </c>
      <c r="G13" s="43"/>
      <c r="H13" s="44">
        <v>5.5</v>
      </c>
      <c r="I13" s="85">
        <f>H13</f>
        <v>5.5</v>
      </c>
      <c r="J13" s="98"/>
      <c r="K13" s="92">
        <v>10</v>
      </c>
      <c r="L13" s="43"/>
      <c r="M13" s="44">
        <v>6</v>
      </c>
      <c r="N13" s="40">
        <f>M13</f>
        <v>6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5.5</v>
      </c>
      <c r="D14" s="86">
        <f>C14</f>
        <v>5.5</v>
      </c>
      <c r="E14" s="98"/>
      <c r="F14" s="93">
        <v>11</v>
      </c>
      <c r="G14" s="45"/>
      <c r="H14" s="44">
        <v>6</v>
      </c>
      <c r="I14" s="86">
        <f>H14</f>
        <v>6</v>
      </c>
      <c r="J14" s="98"/>
      <c r="K14" s="93">
        <v>11</v>
      </c>
      <c r="L14" s="45"/>
      <c r="M14" s="44">
        <v>6</v>
      </c>
      <c r="N14" s="46">
        <f>M14</f>
        <v>6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6</v>
      </c>
      <c r="D15" s="86">
        <f>C15</f>
        <v>6</v>
      </c>
      <c r="E15" s="98"/>
      <c r="F15" s="93">
        <v>12</v>
      </c>
      <c r="G15" s="45"/>
      <c r="H15" s="44">
        <v>6</v>
      </c>
      <c r="I15" s="86">
        <f>H15</f>
        <v>6</v>
      </c>
      <c r="J15" s="98"/>
      <c r="K15" s="93">
        <v>12</v>
      </c>
      <c r="L15" s="45"/>
      <c r="M15" s="44">
        <v>5</v>
      </c>
      <c r="N15" s="46">
        <f>M15</f>
        <v>5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6</v>
      </c>
      <c r="D16" s="85">
        <f t="shared" si="0"/>
        <v>6</v>
      </c>
      <c r="E16" s="98"/>
      <c r="F16" s="92">
        <v>13</v>
      </c>
      <c r="G16" s="43"/>
      <c r="H16" s="44">
        <v>5</v>
      </c>
      <c r="I16" s="85">
        <f t="shared" si="1"/>
        <v>5</v>
      </c>
      <c r="J16" s="98"/>
      <c r="K16" s="92">
        <v>13</v>
      </c>
      <c r="L16" s="43"/>
      <c r="M16" s="44">
        <v>5</v>
      </c>
      <c r="N16" s="46">
        <f t="shared" si="2"/>
        <v>5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5.5</v>
      </c>
      <c r="D17" s="88">
        <f>C17*B17</f>
        <v>11</v>
      </c>
      <c r="E17" s="99"/>
      <c r="F17" s="95">
        <v>14</v>
      </c>
      <c r="G17" s="50">
        <v>2</v>
      </c>
      <c r="H17" s="51">
        <v>5</v>
      </c>
      <c r="I17" s="88">
        <f>H17*G17</f>
        <v>10</v>
      </c>
      <c r="J17" s="105"/>
      <c r="K17" s="95">
        <v>14</v>
      </c>
      <c r="L17" s="50">
        <v>2</v>
      </c>
      <c r="M17" s="51">
        <v>5.5</v>
      </c>
      <c r="N17" s="52">
        <f>M17*L17</f>
        <v>11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</v>
      </c>
      <c r="D18" s="85">
        <f t="shared" si="0"/>
        <v>6</v>
      </c>
      <c r="E18" s="98"/>
      <c r="F18" s="92">
        <v>15</v>
      </c>
      <c r="G18" s="43"/>
      <c r="H18" s="44">
        <v>5.5</v>
      </c>
      <c r="I18" s="85">
        <f t="shared" si="1"/>
        <v>5.5</v>
      </c>
      <c r="J18" s="104"/>
      <c r="K18" s="92">
        <v>15</v>
      </c>
      <c r="L18" s="43"/>
      <c r="M18" s="44">
        <v>5.5</v>
      </c>
      <c r="N18" s="46">
        <f t="shared" si="2"/>
        <v>5.5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6</v>
      </c>
      <c r="D19" s="85">
        <f t="shared" si="0"/>
        <v>6</v>
      </c>
      <c r="E19" s="98"/>
      <c r="F19" s="92">
        <v>16</v>
      </c>
      <c r="G19" s="43"/>
      <c r="H19" s="44">
        <v>5</v>
      </c>
      <c r="I19" s="85">
        <f t="shared" si="1"/>
        <v>5</v>
      </c>
      <c r="J19" s="104"/>
      <c r="K19" s="92">
        <v>16</v>
      </c>
      <c r="L19" s="43"/>
      <c r="M19" s="44">
        <v>6</v>
      </c>
      <c r="N19" s="46">
        <f t="shared" si="2"/>
        <v>6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93.5</v>
      </c>
      <c r="E20" s="100"/>
      <c r="F20" s="184"/>
      <c r="G20" s="184"/>
      <c r="H20" s="185"/>
      <c r="I20" s="89">
        <f>SUM(I4:I19)</f>
        <v>95.5</v>
      </c>
      <c r="J20" s="106"/>
      <c r="K20" s="184"/>
      <c r="L20" s="184"/>
      <c r="M20" s="185"/>
      <c r="N20" s="53">
        <f>SUM(N4:N19)</f>
        <v>95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6</v>
      </c>
      <c r="D21" s="85">
        <f>C21</f>
        <v>6</v>
      </c>
      <c r="E21" s="98"/>
      <c r="F21" s="96">
        <v>1</v>
      </c>
      <c r="G21" s="56">
        <v>1</v>
      </c>
      <c r="H21" s="44">
        <v>5.5</v>
      </c>
      <c r="I21" s="85">
        <f>H21</f>
        <v>5.5</v>
      </c>
      <c r="J21" s="104"/>
      <c r="K21" s="96">
        <v>1</v>
      </c>
      <c r="L21" s="56">
        <v>1</v>
      </c>
      <c r="M21" s="44">
        <v>5.5</v>
      </c>
      <c r="N21" s="40">
        <f>M21</f>
        <v>5.5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5.5</v>
      </c>
      <c r="D22" s="85">
        <f>C22</f>
        <v>5.5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5</v>
      </c>
      <c r="N22" s="40">
        <f>M22</f>
        <v>5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5</v>
      </c>
      <c r="D23" s="85">
        <f>C23*2</f>
        <v>10</v>
      </c>
      <c r="E23" s="98"/>
      <c r="F23" s="96">
        <v>3</v>
      </c>
      <c r="G23" s="56">
        <v>2</v>
      </c>
      <c r="H23" s="44">
        <v>5.5</v>
      </c>
      <c r="I23" s="85">
        <f>H23*2</f>
        <v>11</v>
      </c>
      <c r="J23" s="104"/>
      <c r="K23" s="96">
        <v>3</v>
      </c>
      <c r="L23" s="56">
        <v>2</v>
      </c>
      <c r="M23" s="44">
        <v>5</v>
      </c>
      <c r="N23" s="40">
        <f>M23*2</f>
        <v>10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5.5</v>
      </c>
      <c r="D24" s="85">
        <f>C24*2</f>
        <v>11</v>
      </c>
      <c r="E24" s="98"/>
      <c r="F24" s="96">
        <v>4</v>
      </c>
      <c r="G24" s="56">
        <v>2</v>
      </c>
      <c r="H24" s="44">
        <v>6</v>
      </c>
      <c r="I24" s="85">
        <f>H24*2</f>
        <v>12</v>
      </c>
      <c r="J24" s="104"/>
      <c r="K24" s="96">
        <v>4</v>
      </c>
      <c r="L24" s="56">
        <v>2</v>
      </c>
      <c r="M24" s="44">
        <v>5</v>
      </c>
      <c r="N24" s="40">
        <f>M24*2</f>
        <v>10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32.5</v>
      </c>
      <c r="E25" s="100"/>
      <c r="F25" s="180"/>
      <c r="G25" s="180"/>
      <c r="H25" s="181"/>
      <c r="I25" s="90">
        <f>SUM(I21:I24)</f>
        <v>34.5</v>
      </c>
      <c r="J25" s="106"/>
      <c r="K25" s="184"/>
      <c r="L25" s="184"/>
      <c r="M25" s="185"/>
      <c r="N25" s="57">
        <f>SUM(N21:N24)</f>
        <v>30.5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126</v>
      </c>
      <c r="D27" s="91">
        <f>C27*100/230</f>
        <v>54.78260869565217</v>
      </c>
      <c r="E27" s="101"/>
      <c r="F27" s="177"/>
      <c r="G27" s="178"/>
      <c r="H27" s="58">
        <f>SUM(I20+I25)-$D29-$D30</f>
        <v>130</v>
      </c>
      <c r="I27" s="91">
        <f>H27*100/230</f>
        <v>56.52173913043478</v>
      </c>
      <c r="J27" s="107"/>
      <c r="K27" s="102"/>
      <c r="L27" s="61"/>
      <c r="M27" s="58">
        <f>SUM(N20+N25)-$D29-$D30</f>
        <v>125.5</v>
      </c>
      <c r="N27" s="59">
        <f>M27*100/230</f>
        <v>54.56521739130435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381.5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55.28985507246377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43.5" customHeight="1">
      <c r="A34" s="82" t="s">
        <v>26</v>
      </c>
      <c r="B34" s="83"/>
      <c r="C34" s="83"/>
      <c r="D34" s="179" t="str">
        <f>rez!F9</f>
        <v>Брідж, 2001, мер., гн., УВП, Фарат-Бахрома, 702602, Сало С.О.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rez!C9</f>
        <v>Коломієць Валерія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rez!G9</f>
        <v>СДЮСШОР, м. Дніпропетровськ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1:O1"/>
    <mergeCell ref="A2:D2"/>
    <mergeCell ref="F2:I2"/>
    <mergeCell ref="K2:N2"/>
    <mergeCell ref="A20:C20"/>
    <mergeCell ref="F20:H20"/>
    <mergeCell ref="K20:M20"/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7">
      <selection activeCell="G31" sqref="G31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127">
        <v>6.5</v>
      </c>
      <c r="D4" s="85">
        <f>C4</f>
        <v>6.5</v>
      </c>
      <c r="E4" s="98"/>
      <c r="F4" s="92">
        <v>1</v>
      </c>
      <c r="G4" s="43"/>
      <c r="H4" s="127">
        <v>6.5</v>
      </c>
      <c r="I4" s="85">
        <f>H4</f>
        <v>6.5</v>
      </c>
      <c r="J4" s="104"/>
      <c r="K4" s="92">
        <v>1</v>
      </c>
      <c r="L4" s="43"/>
      <c r="M4" s="127">
        <v>5</v>
      </c>
      <c r="N4" s="40">
        <f>M4</f>
        <v>5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127">
        <v>6</v>
      </c>
      <c r="D5" s="85">
        <f aca="true" t="shared" si="0" ref="D5:D19">C5</f>
        <v>6</v>
      </c>
      <c r="E5" s="98"/>
      <c r="F5" s="92">
        <v>2</v>
      </c>
      <c r="G5" s="43"/>
      <c r="H5" s="127">
        <v>6.5</v>
      </c>
      <c r="I5" s="85">
        <f aca="true" t="shared" si="1" ref="I5:I19">H5</f>
        <v>6.5</v>
      </c>
      <c r="J5" s="104"/>
      <c r="K5" s="92">
        <v>2</v>
      </c>
      <c r="L5" s="43"/>
      <c r="M5" s="127">
        <v>6.5</v>
      </c>
      <c r="N5" s="40">
        <f aca="true" t="shared" si="2" ref="N5:N19">M5</f>
        <v>6.5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127">
        <v>6.5</v>
      </c>
      <c r="D6" s="86">
        <f>C6</f>
        <v>6.5</v>
      </c>
      <c r="E6" s="98"/>
      <c r="F6" s="93">
        <v>3</v>
      </c>
      <c r="G6" s="45"/>
      <c r="H6" s="127">
        <v>6.5</v>
      </c>
      <c r="I6" s="86">
        <f>H6</f>
        <v>6.5</v>
      </c>
      <c r="J6" s="104"/>
      <c r="K6" s="93">
        <v>3</v>
      </c>
      <c r="L6" s="45"/>
      <c r="M6" s="127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127">
        <v>6</v>
      </c>
      <c r="D7" s="86">
        <f>C7</f>
        <v>6</v>
      </c>
      <c r="E7" s="98"/>
      <c r="F7" s="93">
        <v>4</v>
      </c>
      <c r="G7" s="45"/>
      <c r="H7" s="127">
        <v>6</v>
      </c>
      <c r="I7" s="86">
        <f>H7</f>
        <v>6</v>
      </c>
      <c r="J7" s="104"/>
      <c r="K7" s="93">
        <v>4</v>
      </c>
      <c r="L7" s="45"/>
      <c r="M7" s="127">
        <v>6.5</v>
      </c>
      <c r="N7" s="46">
        <f>M7</f>
        <v>6.5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127">
        <v>6</v>
      </c>
      <c r="D8" s="86">
        <f t="shared" si="0"/>
        <v>6</v>
      </c>
      <c r="E8" s="98"/>
      <c r="F8" s="92">
        <v>5</v>
      </c>
      <c r="G8" s="43"/>
      <c r="H8" s="127">
        <v>7</v>
      </c>
      <c r="I8" s="85">
        <f t="shared" si="1"/>
        <v>7</v>
      </c>
      <c r="J8" s="104"/>
      <c r="K8" s="92">
        <v>5</v>
      </c>
      <c r="L8" s="43"/>
      <c r="M8" s="127">
        <v>7</v>
      </c>
      <c r="N8" s="40">
        <f t="shared" si="2"/>
        <v>7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127">
        <v>6</v>
      </c>
      <c r="D9" s="86">
        <f t="shared" si="0"/>
        <v>6</v>
      </c>
      <c r="E9" s="98"/>
      <c r="F9" s="92">
        <v>6</v>
      </c>
      <c r="G9" s="43"/>
      <c r="H9" s="127">
        <v>6.5</v>
      </c>
      <c r="I9" s="85">
        <f t="shared" si="1"/>
        <v>6.5</v>
      </c>
      <c r="J9" s="104"/>
      <c r="K9" s="92">
        <v>6</v>
      </c>
      <c r="L9" s="43"/>
      <c r="M9" s="127">
        <v>6.5</v>
      </c>
      <c r="N9" s="40">
        <f t="shared" si="2"/>
        <v>6.5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127">
        <v>7</v>
      </c>
      <c r="D10" s="86">
        <f t="shared" si="0"/>
        <v>7</v>
      </c>
      <c r="E10" s="98"/>
      <c r="F10" s="92">
        <v>7</v>
      </c>
      <c r="G10" s="43"/>
      <c r="H10" s="127">
        <v>7</v>
      </c>
      <c r="I10" s="85">
        <f t="shared" si="1"/>
        <v>7</v>
      </c>
      <c r="J10" s="98"/>
      <c r="K10" s="92">
        <v>7</v>
      </c>
      <c r="L10" s="43"/>
      <c r="M10" s="127">
        <v>6.5</v>
      </c>
      <c r="N10" s="40">
        <f t="shared" si="2"/>
        <v>6.5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127">
        <v>6</v>
      </c>
      <c r="D11" s="87">
        <f>C11</f>
        <v>6</v>
      </c>
      <c r="E11" s="98"/>
      <c r="F11" s="94">
        <v>8</v>
      </c>
      <c r="G11" s="47"/>
      <c r="H11" s="127">
        <v>7</v>
      </c>
      <c r="I11" s="87">
        <f>H11</f>
        <v>7</v>
      </c>
      <c r="J11" s="98"/>
      <c r="K11" s="94">
        <v>8</v>
      </c>
      <c r="L11" s="47"/>
      <c r="M11" s="127">
        <v>6.5</v>
      </c>
      <c r="N11" s="49">
        <f>M11</f>
        <v>6.5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127">
        <v>6.5</v>
      </c>
      <c r="D12" s="86">
        <f t="shared" si="0"/>
        <v>6.5</v>
      </c>
      <c r="E12" s="98"/>
      <c r="F12" s="92">
        <v>9</v>
      </c>
      <c r="G12" s="43"/>
      <c r="H12" s="127">
        <v>7</v>
      </c>
      <c r="I12" s="85">
        <f t="shared" si="1"/>
        <v>7</v>
      </c>
      <c r="J12" s="98"/>
      <c r="K12" s="92">
        <v>9</v>
      </c>
      <c r="L12" s="43"/>
      <c r="M12" s="127">
        <v>7</v>
      </c>
      <c r="N12" s="40">
        <f t="shared" si="2"/>
        <v>7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127">
        <v>7</v>
      </c>
      <c r="D13" s="85">
        <f>C13</f>
        <v>7</v>
      </c>
      <c r="E13" s="98"/>
      <c r="F13" s="92">
        <v>10</v>
      </c>
      <c r="G13" s="43"/>
      <c r="H13" s="127">
        <v>7</v>
      </c>
      <c r="I13" s="85">
        <f>H13</f>
        <v>7</v>
      </c>
      <c r="J13" s="98"/>
      <c r="K13" s="92">
        <v>10</v>
      </c>
      <c r="L13" s="43"/>
      <c r="M13" s="127">
        <v>7</v>
      </c>
      <c r="N13" s="40">
        <f>M13</f>
        <v>7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127">
        <v>6</v>
      </c>
      <c r="D14" s="86">
        <f>C14</f>
        <v>6</v>
      </c>
      <c r="E14" s="98"/>
      <c r="F14" s="93">
        <v>11</v>
      </c>
      <c r="G14" s="45"/>
      <c r="H14" s="127">
        <v>6</v>
      </c>
      <c r="I14" s="86">
        <f>H14</f>
        <v>6</v>
      </c>
      <c r="J14" s="98"/>
      <c r="K14" s="93">
        <v>11</v>
      </c>
      <c r="L14" s="45"/>
      <c r="M14" s="127">
        <v>6.5</v>
      </c>
      <c r="N14" s="46">
        <f>M14</f>
        <v>6.5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127">
        <v>6</v>
      </c>
      <c r="D15" s="86">
        <f>C15</f>
        <v>6</v>
      </c>
      <c r="E15" s="98"/>
      <c r="F15" s="93">
        <v>12</v>
      </c>
      <c r="G15" s="45"/>
      <c r="H15" s="127">
        <v>6.5</v>
      </c>
      <c r="I15" s="86">
        <f>H15</f>
        <v>6.5</v>
      </c>
      <c r="J15" s="98"/>
      <c r="K15" s="93">
        <v>12</v>
      </c>
      <c r="L15" s="45"/>
      <c r="M15" s="127">
        <v>7</v>
      </c>
      <c r="N15" s="46">
        <f>M15</f>
        <v>7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127">
        <v>6.5</v>
      </c>
      <c r="D16" s="85">
        <f t="shared" si="0"/>
        <v>6.5</v>
      </c>
      <c r="E16" s="98"/>
      <c r="F16" s="92">
        <v>13</v>
      </c>
      <c r="G16" s="43"/>
      <c r="H16" s="127">
        <v>6.5</v>
      </c>
      <c r="I16" s="85">
        <f t="shared" si="1"/>
        <v>6.5</v>
      </c>
      <c r="J16" s="98"/>
      <c r="K16" s="92">
        <v>13</v>
      </c>
      <c r="L16" s="43"/>
      <c r="M16" s="127">
        <v>6</v>
      </c>
      <c r="N16" s="46">
        <f t="shared" si="2"/>
        <v>6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128">
        <v>6.5</v>
      </c>
      <c r="D17" s="88">
        <f>C17*B17</f>
        <v>13</v>
      </c>
      <c r="E17" s="99"/>
      <c r="F17" s="95">
        <v>14</v>
      </c>
      <c r="G17" s="50">
        <v>2</v>
      </c>
      <c r="H17" s="128">
        <v>6</v>
      </c>
      <c r="I17" s="88">
        <f>H17*G17</f>
        <v>12</v>
      </c>
      <c r="J17" s="105"/>
      <c r="K17" s="95">
        <v>14</v>
      </c>
      <c r="L17" s="50">
        <v>2</v>
      </c>
      <c r="M17" s="128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127">
        <v>6</v>
      </c>
      <c r="D18" s="85">
        <f t="shared" si="0"/>
        <v>6</v>
      </c>
      <c r="E18" s="98"/>
      <c r="F18" s="92">
        <v>15</v>
      </c>
      <c r="G18" s="43"/>
      <c r="H18" s="127">
        <v>6</v>
      </c>
      <c r="I18" s="85">
        <f t="shared" si="1"/>
        <v>6</v>
      </c>
      <c r="J18" s="104"/>
      <c r="K18" s="92">
        <v>15</v>
      </c>
      <c r="L18" s="43"/>
      <c r="M18" s="127">
        <v>5</v>
      </c>
      <c r="N18" s="46">
        <f t="shared" si="2"/>
        <v>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127">
        <v>6.5</v>
      </c>
      <c r="D19" s="85">
        <f t="shared" si="0"/>
        <v>6.5</v>
      </c>
      <c r="E19" s="98"/>
      <c r="F19" s="92">
        <v>16</v>
      </c>
      <c r="G19" s="43"/>
      <c r="H19" s="127">
        <v>7</v>
      </c>
      <c r="I19" s="85">
        <f t="shared" si="1"/>
        <v>7</v>
      </c>
      <c r="J19" s="104"/>
      <c r="K19" s="92">
        <v>16</v>
      </c>
      <c r="L19" s="43"/>
      <c r="M19" s="127">
        <v>6.5</v>
      </c>
      <c r="N19" s="46">
        <f t="shared" si="2"/>
        <v>6.5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107.5</v>
      </c>
      <c r="E20" s="100"/>
      <c r="F20" s="184"/>
      <c r="G20" s="184"/>
      <c r="H20" s="185"/>
      <c r="I20" s="89">
        <f>SUM(I4:I19)</f>
        <v>111</v>
      </c>
      <c r="J20" s="106"/>
      <c r="K20" s="184"/>
      <c r="L20" s="184"/>
      <c r="M20" s="185"/>
      <c r="N20" s="53">
        <f>SUM(N4:N19)</f>
        <v>108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6</v>
      </c>
      <c r="D21" s="85">
        <f>C21</f>
        <v>6</v>
      </c>
      <c r="E21" s="98"/>
      <c r="F21" s="96">
        <v>1</v>
      </c>
      <c r="G21" s="56">
        <v>1</v>
      </c>
      <c r="H21" s="44">
        <v>6.5</v>
      </c>
      <c r="I21" s="85">
        <f>H21</f>
        <v>6.5</v>
      </c>
      <c r="J21" s="104"/>
      <c r="K21" s="96">
        <v>1</v>
      </c>
      <c r="L21" s="56">
        <v>1</v>
      </c>
      <c r="M21" s="44">
        <v>6</v>
      </c>
      <c r="N21" s="40">
        <f>M21</f>
        <v>6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6.5</v>
      </c>
      <c r="I22" s="85">
        <f>H22</f>
        <v>6.5</v>
      </c>
      <c r="J22" s="104"/>
      <c r="K22" s="96">
        <v>2</v>
      </c>
      <c r="L22" s="56">
        <v>1</v>
      </c>
      <c r="M22" s="44">
        <v>6</v>
      </c>
      <c r="N22" s="40">
        <f>M22</f>
        <v>6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6.5</v>
      </c>
      <c r="D23" s="85">
        <f>C23*2</f>
        <v>13</v>
      </c>
      <c r="E23" s="98"/>
      <c r="F23" s="96">
        <v>3</v>
      </c>
      <c r="G23" s="56">
        <v>2</v>
      </c>
      <c r="H23" s="44">
        <v>6.5</v>
      </c>
      <c r="I23" s="85">
        <f>H23*2</f>
        <v>13</v>
      </c>
      <c r="J23" s="104"/>
      <c r="K23" s="96">
        <v>3</v>
      </c>
      <c r="L23" s="56">
        <v>2</v>
      </c>
      <c r="M23" s="44">
        <v>6.5</v>
      </c>
      <c r="N23" s="40">
        <f>M23*2</f>
        <v>13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6.5</v>
      </c>
      <c r="D24" s="85">
        <f>C24*2</f>
        <v>13</v>
      </c>
      <c r="E24" s="98"/>
      <c r="F24" s="96">
        <v>4</v>
      </c>
      <c r="G24" s="56">
        <v>2</v>
      </c>
      <c r="H24" s="44">
        <v>7</v>
      </c>
      <c r="I24" s="85">
        <f>H24*2</f>
        <v>14</v>
      </c>
      <c r="J24" s="104"/>
      <c r="K24" s="96">
        <v>4</v>
      </c>
      <c r="L24" s="56">
        <v>2</v>
      </c>
      <c r="M24" s="44">
        <v>6.5</v>
      </c>
      <c r="N24" s="40">
        <f>M24*2</f>
        <v>13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38</v>
      </c>
      <c r="E25" s="100"/>
      <c r="F25" s="180"/>
      <c r="G25" s="180"/>
      <c r="H25" s="181"/>
      <c r="I25" s="90">
        <f>SUM(I21:I24)</f>
        <v>40</v>
      </c>
      <c r="J25" s="106"/>
      <c r="K25" s="184"/>
      <c r="L25" s="184"/>
      <c r="M25" s="185"/>
      <c r="N25" s="57">
        <f>SUM(N21:N24)</f>
        <v>38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145.5</v>
      </c>
      <c r="D27" s="91">
        <f>C27*100/230</f>
        <v>63.26086956521739</v>
      </c>
      <c r="E27" s="101"/>
      <c r="F27" s="177"/>
      <c r="G27" s="178"/>
      <c r="H27" s="58">
        <f>SUM(I20+I25)-$D29-$D30</f>
        <v>151</v>
      </c>
      <c r="I27" s="91">
        <f>H27*100/230</f>
        <v>65.65217391304348</v>
      </c>
      <c r="J27" s="107"/>
      <c r="K27" s="102"/>
      <c r="L27" s="61"/>
      <c r="M27" s="58">
        <f>SUM(N20+N25)-$D29-$D30</f>
        <v>146</v>
      </c>
      <c r="N27" s="59">
        <f>M27*100/230</f>
        <v>63.47826086956522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442.5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64.1304347826087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43.5" customHeight="1">
      <c r="A34" s="82" t="s">
        <v>26</v>
      </c>
      <c r="B34" s="83"/>
      <c r="C34" s="83"/>
      <c r="D34" s="179" t="str">
        <f>rez!F10</f>
        <v>Кельвін Кляйн, 2004, мер., гн., УВП, Shablon-Kahalia, 702040, Волох Ірина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rez!C10</f>
        <v>Волох Катерина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rez!G10</f>
        <v>КСК "Світозар", Київська обл.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1:O1"/>
    <mergeCell ref="A2:D2"/>
    <mergeCell ref="F2:I2"/>
    <mergeCell ref="K2:N2"/>
    <mergeCell ref="A20:C20"/>
    <mergeCell ref="F20:H20"/>
    <mergeCell ref="K20:M20"/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4">
      <selection activeCell="H30" sqref="H30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</v>
      </c>
      <c r="D4" s="85">
        <f>C4</f>
        <v>6</v>
      </c>
      <c r="E4" s="98"/>
      <c r="F4" s="92">
        <v>1</v>
      </c>
      <c r="G4" s="43"/>
      <c r="H4" s="44">
        <v>7</v>
      </c>
      <c r="I4" s="85">
        <f>H4</f>
        <v>7</v>
      </c>
      <c r="J4" s="104"/>
      <c r="K4" s="92">
        <v>1</v>
      </c>
      <c r="L4" s="43"/>
      <c r="M4" s="44">
        <v>7.5</v>
      </c>
      <c r="N4" s="40">
        <f>M4</f>
        <v>7.5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6.5</v>
      </c>
      <c r="I5" s="85">
        <f aca="true" t="shared" si="1" ref="I5:I19">H5</f>
        <v>6.5</v>
      </c>
      <c r="J5" s="104"/>
      <c r="K5" s="92">
        <v>2</v>
      </c>
      <c r="L5" s="43"/>
      <c r="M5" s="44">
        <v>6.5</v>
      </c>
      <c r="N5" s="40">
        <f aca="true" t="shared" si="2" ref="N5:N19">M5</f>
        <v>6.5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</v>
      </c>
      <c r="D6" s="86">
        <f>C6</f>
        <v>6</v>
      </c>
      <c r="E6" s="98"/>
      <c r="F6" s="93">
        <v>3</v>
      </c>
      <c r="G6" s="45"/>
      <c r="H6" s="44">
        <v>6.5</v>
      </c>
      <c r="I6" s="86">
        <f>H6</f>
        <v>6.5</v>
      </c>
      <c r="J6" s="104"/>
      <c r="K6" s="93">
        <v>3</v>
      </c>
      <c r="L6" s="45"/>
      <c r="M6" s="44">
        <v>7</v>
      </c>
      <c r="N6" s="46">
        <f>M6</f>
        <v>7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</v>
      </c>
      <c r="D7" s="86">
        <f>C7</f>
        <v>6</v>
      </c>
      <c r="E7" s="98"/>
      <c r="F7" s="93">
        <v>4</v>
      </c>
      <c r="G7" s="45"/>
      <c r="H7" s="44">
        <v>7</v>
      </c>
      <c r="I7" s="86">
        <f>H7</f>
        <v>7</v>
      </c>
      <c r="J7" s="104"/>
      <c r="K7" s="93">
        <v>4</v>
      </c>
      <c r="L7" s="45"/>
      <c r="M7" s="44">
        <v>6.5</v>
      </c>
      <c r="N7" s="46">
        <f>M7</f>
        <v>6.5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6.5</v>
      </c>
      <c r="D8" s="86">
        <f t="shared" si="0"/>
        <v>6.5</v>
      </c>
      <c r="E8" s="98"/>
      <c r="F8" s="92">
        <v>5</v>
      </c>
      <c r="G8" s="43"/>
      <c r="H8" s="44">
        <v>6.5</v>
      </c>
      <c r="I8" s="85">
        <f t="shared" si="1"/>
        <v>6.5</v>
      </c>
      <c r="J8" s="104"/>
      <c r="K8" s="92">
        <v>5</v>
      </c>
      <c r="L8" s="43"/>
      <c r="M8" s="44">
        <v>6.5</v>
      </c>
      <c r="N8" s="40">
        <f t="shared" si="2"/>
        <v>6.5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</v>
      </c>
      <c r="D9" s="86">
        <f t="shared" si="0"/>
        <v>6</v>
      </c>
      <c r="E9" s="98"/>
      <c r="F9" s="92">
        <v>6</v>
      </c>
      <c r="G9" s="43"/>
      <c r="H9" s="44">
        <v>7</v>
      </c>
      <c r="I9" s="85">
        <f t="shared" si="1"/>
        <v>7</v>
      </c>
      <c r="J9" s="104"/>
      <c r="K9" s="92">
        <v>6</v>
      </c>
      <c r="L9" s="43"/>
      <c r="M9" s="44">
        <v>7</v>
      </c>
      <c r="N9" s="40">
        <f t="shared" si="2"/>
        <v>7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6.5</v>
      </c>
      <c r="D10" s="86">
        <f t="shared" si="0"/>
        <v>6.5</v>
      </c>
      <c r="E10" s="98"/>
      <c r="F10" s="92">
        <v>7</v>
      </c>
      <c r="G10" s="43"/>
      <c r="H10" s="44">
        <v>6</v>
      </c>
      <c r="I10" s="85">
        <f t="shared" si="1"/>
        <v>6</v>
      </c>
      <c r="J10" s="98"/>
      <c r="K10" s="92">
        <v>7</v>
      </c>
      <c r="L10" s="43"/>
      <c r="M10" s="44">
        <v>6</v>
      </c>
      <c r="N10" s="40">
        <f t="shared" si="2"/>
        <v>6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</v>
      </c>
      <c r="D11" s="87">
        <f>C11</f>
        <v>6</v>
      </c>
      <c r="E11" s="98"/>
      <c r="F11" s="94">
        <v>8</v>
      </c>
      <c r="G11" s="47"/>
      <c r="H11" s="44">
        <v>7</v>
      </c>
      <c r="I11" s="87">
        <f>H11</f>
        <v>7</v>
      </c>
      <c r="J11" s="98"/>
      <c r="K11" s="94">
        <v>8</v>
      </c>
      <c r="L11" s="47"/>
      <c r="M11" s="44">
        <v>6</v>
      </c>
      <c r="N11" s="49">
        <f>M11</f>
        <v>6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6</v>
      </c>
      <c r="D12" s="86">
        <f t="shared" si="0"/>
        <v>6</v>
      </c>
      <c r="E12" s="98"/>
      <c r="F12" s="92">
        <v>9</v>
      </c>
      <c r="G12" s="43"/>
      <c r="H12" s="44">
        <v>7</v>
      </c>
      <c r="I12" s="85">
        <f t="shared" si="1"/>
        <v>7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6.5</v>
      </c>
      <c r="D13" s="85">
        <f>C13</f>
        <v>6.5</v>
      </c>
      <c r="E13" s="98"/>
      <c r="F13" s="92">
        <v>10</v>
      </c>
      <c r="G13" s="43"/>
      <c r="H13" s="44">
        <v>5.5</v>
      </c>
      <c r="I13" s="85">
        <f>H13</f>
        <v>5.5</v>
      </c>
      <c r="J13" s="98"/>
      <c r="K13" s="92">
        <v>10</v>
      </c>
      <c r="L13" s="43"/>
      <c r="M13" s="44">
        <v>6.5</v>
      </c>
      <c r="N13" s="40">
        <f>M13</f>
        <v>6.5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6</v>
      </c>
      <c r="D14" s="86">
        <f>C14</f>
        <v>6</v>
      </c>
      <c r="E14" s="98"/>
      <c r="F14" s="93">
        <v>11</v>
      </c>
      <c r="G14" s="45"/>
      <c r="H14" s="44">
        <v>7</v>
      </c>
      <c r="I14" s="86">
        <f>H14</f>
        <v>7</v>
      </c>
      <c r="J14" s="98"/>
      <c r="K14" s="93">
        <v>11</v>
      </c>
      <c r="L14" s="45"/>
      <c r="M14" s="44">
        <v>6.5</v>
      </c>
      <c r="N14" s="46">
        <f>M14</f>
        <v>6.5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6</v>
      </c>
      <c r="D15" s="86">
        <f>C15</f>
        <v>6</v>
      </c>
      <c r="E15" s="98"/>
      <c r="F15" s="93">
        <v>12</v>
      </c>
      <c r="G15" s="45"/>
      <c r="H15" s="44">
        <v>6.5</v>
      </c>
      <c r="I15" s="86">
        <f>H15</f>
        <v>6.5</v>
      </c>
      <c r="J15" s="98"/>
      <c r="K15" s="93">
        <v>12</v>
      </c>
      <c r="L15" s="45"/>
      <c r="M15" s="44">
        <v>7</v>
      </c>
      <c r="N15" s="46">
        <f>M15</f>
        <v>7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6</v>
      </c>
      <c r="D16" s="85">
        <f t="shared" si="0"/>
        <v>6</v>
      </c>
      <c r="E16" s="98"/>
      <c r="F16" s="92">
        <v>13</v>
      </c>
      <c r="G16" s="43"/>
      <c r="H16" s="44">
        <v>6</v>
      </c>
      <c r="I16" s="85">
        <f t="shared" si="1"/>
        <v>6</v>
      </c>
      <c r="J16" s="98"/>
      <c r="K16" s="92">
        <v>13</v>
      </c>
      <c r="L16" s="43"/>
      <c r="M16" s="44">
        <v>6.5</v>
      </c>
      <c r="N16" s="46">
        <f t="shared" si="2"/>
        <v>6.5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</v>
      </c>
      <c r="D17" s="88">
        <f>C17*B17</f>
        <v>12</v>
      </c>
      <c r="E17" s="99"/>
      <c r="F17" s="95">
        <v>14</v>
      </c>
      <c r="G17" s="50">
        <v>2</v>
      </c>
      <c r="H17" s="51">
        <v>6.5</v>
      </c>
      <c r="I17" s="88">
        <f>H17*G17</f>
        <v>13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5.5</v>
      </c>
      <c r="D18" s="85">
        <f t="shared" si="0"/>
        <v>5.5</v>
      </c>
      <c r="E18" s="98"/>
      <c r="F18" s="92">
        <v>15</v>
      </c>
      <c r="G18" s="43"/>
      <c r="H18" s="44">
        <v>5</v>
      </c>
      <c r="I18" s="85">
        <f t="shared" si="1"/>
        <v>5</v>
      </c>
      <c r="J18" s="104"/>
      <c r="K18" s="92">
        <v>15</v>
      </c>
      <c r="L18" s="43"/>
      <c r="M18" s="44">
        <v>6.5</v>
      </c>
      <c r="N18" s="46">
        <f t="shared" si="2"/>
        <v>6.5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5.5</v>
      </c>
      <c r="D19" s="85">
        <f t="shared" si="0"/>
        <v>5.5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7</v>
      </c>
      <c r="N19" s="46">
        <f t="shared" si="2"/>
        <v>7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102.5</v>
      </c>
      <c r="E20" s="100"/>
      <c r="F20" s="184"/>
      <c r="G20" s="184"/>
      <c r="H20" s="185"/>
      <c r="I20" s="89">
        <f>SUM(I4:I19)</f>
        <v>109.5</v>
      </c>
      <c r="J20" s="106"/>
      <c r="K20" s="184"/>
      <c r="L20" s="184"/>
      <c r="M20" s="185"/>
      <c r="N20" s="53">
        <f>SUM(N4:N19)</f>
        <v>111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6</v>
      </c>
      <c r="D21" s="85">
        <f>C21</f>
        <v>6</v>
      </c>
      <c r="E21" s="98"/>
      <c r="F21" s="96">
        <v>1</v>
      </c>
      <c r="G21" s="56">
        <v>1</v>
      </c>
      <c r="H21" s="44">
        <v>6.5</v>
      </c>
      <c r="I21" s="85">
        <f>H21</f>
        <v>6.5</v>
      </c>
      <c r="J21" s="104"/>
      <c r="K21" s="96">
        <v>1</v>
      </c>
      <c r="L21" s="56">
        <v>1</v>
      </c>
      <c r="M21" s="44">
        <v>6.5</v>
      </c>
      <c r="N21" s="40">
        <f>M21</f>
        <v>6.5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6.5</v>
      </c>
      <c r="I22" s="85">
        <f>H22</f>
        <v>6.5</v>
      </c>
      <c r="J22" s="104"/>
      <c r="K22" s="96">
        <v>2</v>
      </c>
      <c r="L22" s="56">
        <v>1</v>
      </c>
      <c r="M22" s="44">
        <v>6.5</v>
      </c>
      <c r="N22" s="40">
        <f>M22</f>
        <v>6.5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6.5</v>
      </c>
      <c r="D23" s="85">
        <f>C23*2</f>
        <v>13</v>
      </c>
      <c r="E23" s="98"/>
      <c r="F23" s="96">
        <v>3</v>
      </c>
      <c r="G23" s="56">
        <v>2</v>
      </c>
      <c r="H23" s="44">
        <v>6.5</v>
      </c>
      <c r="I23" s="85">
        <f>H23*2</f>
        <v>13</v>
      </c>
      <c r="J23" s="104"/>
      <c r="K23" s="96">
        <v>3</v>
      </c>
      <c r="L23" s="56">
        <v>2</v>
      </c>
      <c r="M23" s="44">
        <v>6.5</v>
      </c>
      <c r="N23" s="40">
        <f>M23*2</f>
        <v>13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</v>
      </c>
      <c r="D24" s="85">
        <f>C24*2</f>
        <v>12</v>
      </c>
      <c r="E24" s="98"/>
      <c r="F24" s="96">
        <v>4</v>
      </c>
      <c r="G24" s="56">
        <v>2</v>
      </c>
      <c r="H24" s="44">
        <v>6.5</v>
      </c>
      <c r="I24" s="85">
        <f>H24*2</f>
        <v>13</v>
      </c>
      <c r="J24" s="104"/>
      <c r="K24" s="96">
        <v>4</v>
      </c>
      <c r="L24" s="56">
        <v>2</v>
      </c>
      <c r="M24" s="44">
        <v>7</v>
      </c>
      <c r="N24" s="40">
        <f>M24*2</f>
        <v>14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37</v>
      </c>
      <c r="E25" s="100"/>
      <c r="F25" s="180"/>
      <c r="G25" s="180"/>
      <c r="H25" s="181"/>
      <c r="I25" s="90">
        <f>SUM(I21:I24)</f>
        <v>39</v>
      </c>
      <c r="J25" s="106"/>
      <c r="K25" s="184"/>
      <c r="L25" s="184"/>
      <c r="M25" s="185"/>
      <c r="N25" s="57">
        <f>SUM(N21:N24)</f>
        <v>40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137.5</v>
      </c>
      <c r="D27" s="91">
        <f>C27*100/230</f>
        <v>59.78260869565217</v>
      </c>
      <c r="E27" s="101"/>
      <c r="F27" s="177"/>
      <c r="G27" s="178"/>
      <c r="H27" s="58">
        <f>SUM(I20+I25)-$D29-$D30</f>
        <v>146.5</v>
      </c>
      <c r="I27" s="91">
        <f>H27*100/230</f>
        <v>63.69565217391305</v>
      </c>
      <c r="J27" s="107"/>
      <c r="K27" s="102"/>
      <c r="L27" s="61"/>
      <c r="M27" s="58">
        <f>SUM(N20+N25)-$D29-$D30</f>
        <v>149</v>
      </c>
      <c r="N27" s="59">
        <f>M27*100/230</f>
        <v>64.78260869565217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>
        <v>2</v>
      </c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433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62.75362318840579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42" customHeight="1">
      <c r="A34" s="82" t="s">
        <v>26</v>
      </c>
      <c r="B34" s="83"/>
      <c r="C34" s="83"/>
      <c r="D34" s="179" t="str">
        <f>rez!F11</f>
        <v>Swit Melody, 2005, коб., вор., Вестфальська, Sir Bedo-Diamande, 756875, Павелко Алена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rez!C11</f>
        <v>Павелко Анастасія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9.25" customHeight="1">
      <c r="A36" s="82" t="s">
        <v>15</v>
      </c>
      <c r="B36" s="83"/>
      <c r="C36" s="83"/>
      <c r="D36" s="179" t="str">
        <f>rez!G11</f>
        <v>КСК ”Horses of Anastasia”,
м. Днепропетровск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1:O1"/>
    <mergeCell ref="A2:D2"/>
    <mergeCell ref="F2:I2"/>
    <mergeCell ref="K2:N2"/>
    <mergeCell ref="A20:C20"/>
    <mergeCell ref="F20:H20"/>
    <mergeCell ref="K20:M20"/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1">
      <selection activeCell="H29" sqref="H29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4.5</v>
      </c>
      <c r="D4" s="85">
        <f>C4</f>
        <v>4.5</v>
      </c>
      <c r="E4" s="98"/>
      <c r="F4" s="92">
        <v>1</v>
      </c>
      <c r="G4" s="43"/>
      <c r="H4" s="44">
        <v>5</v>
      </c>
      <c r="I4" s="85">
        <f>H4</f>
        <v>5</v>
      </c>
      <c r="J4" s="104"/>
      <c r="K4" s="92">
        <v>1</v>
      </c>
      <c r="L4" s="43"/>
      <c r="M4" s="44">
        <v>4</v>
      </c>
      <c r="N4" s="40">
        <f>M4</f>
        <v>4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</v>
      </c>
      <c r="I5" s="85">
        <f aca="true" t="shared" si="1" ref="I5:I19">H5</f>
        <v>6</v>
      </c>
      <c r="J5" s="104"/>
      <c r="K5" s="92">
        <v>2</v>
      </c>
      <c r="L5" s="43"/>
      <c r="M5" s="44">
        <v>6</v>
      </c>
      <c r="N5" s="40">
        <f aca="true" t="shared" si="2" ref="N5:N19">M5</f>
        <v>6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5</v>
      </c>
      <c r="D6" s="86">
        <f>C6</f>
        <v>5</v>
      </c>
      <c r="E6" s="98"/>
      <c r="F6" s="93">
        <v>3</v>
      </c>
      <c r="G6" s="45"/>
      <c r="H6" s="44">
        <v>4</v>
      </c>
      <c r="I6" s="86">
        <f>H6</f>
        <v>4</v>
      </c>
      <c r="J6" s="104"/>
      <c r="K6" s="93">
        <v>3</v>
      </c>
      <c r="L6" s="45"/>
      <c r="M6" s="44">
        <v>6</v>
      </c>
      <c r="N6" s="46">
        <f>M6</f>
        <v>6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7</v>
      </c>
      <c r="D7" s="86">
        <f>C7</f>
        <v>7</v>
      </c>
      <c r="E7" s="98"/>
      <c r="F7" s="93">
        <v>4</v>
      </c>
      <c r="G7" s="45"/>
      <c r="H7" s="44">
        <v>6</v>
      </c>
      <c r="I7" s="86">
        <f>H7</f>
        <v>6</v>
      </c>
      <c r="J7" s="104"/>
      <c r="K7" s="93">
        <v>4</v>
      </c>
      <c r="L7" s="45"/>
      <c r="M7" s="44">
        <v>6</v>
      </c>
      <c r="N7" s="46">
        <f>M7</f>
        <v>6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6.5</v>
      </c>
      <c r="D8" s="86">
        <f t="shared" si="0"/>
        <v>6.5</v>
      </c>
      <c r="E8" s="98"/>
      <c r="F8" s="92">
        <v>5</v>
      </c>
      <c r="G8" s="43"/>
      <c r="H8" s="44">
        <v>6</v>
      </c>
      <c r="I8" s="85">
        <f t="shared" si="1"/>
        <v>6</v>
      </c>
      <c r="J8" s="104"/>
      <c r="K8" s="92">
        <v>5</v>
      </c>
      <c r="L8" s="43"/>
      <c r="M8" s="44">
        <v>5.5</v>
      </c>
      <c r="N8" s="40">
        <f t="shared" si="2"/>
        <v>5.5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6.5</v>
      </c>
      <c r="D9" s="86">
        <f t="shared" si="0"/>
        <v>6.5</v>
      </c>
      <c r="E9" s="98"/>
      <c r="F9" s="92">
        <v>6</v>
      </c>
      <c r="G9" s="43"/>
      <c r="H9" s="44">
        <v>6.5</v>
      </c>
      <c r="I9" s="85">
        <f t="shared" si="1"/>
        <v>6.5</v>
      </c>
      <c r="J9" s="104"/>
      <c r="K9" s="92">
        <v>6</v>
      </c>
      <c r="L9" s="43"/>
      <c r="M9" s="44">
        <v>6</v>
      </c>
      <c r="N9" s="40">
        <f t="shared" si="2"/>
        <v>6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5.5</v>
      </c>
      <c r="D10" s="86">
        <f t="shared" si="0"/>
        <v>5.5</v>
      </c>
      <c r="E10" s="98"/>
      <c r="F10" s="92">
        <v>7</v>
      </c>
      <c r="G10" s="43"/>
      <c r="H10" s="44">
        <v>6</v>
      </c>
      <c r="I10" s="85">
        <f t="shared" si="1"/>
        <v>6</v>
      </c>
      <c r="J10" s="98"/>
      <c r="K10" s="92">
        <v>7</v>
      </c>
      <c r="L10" s="43"/>
      <c r="M10" s="44">
        <v>4</v>
      </c>
      <c r="N10" s="40">
        <f t="shared" si="2"/>
        <v>4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</v>
      </c>
      <c r="D11" s="87">
        <f>C11</f>
        <v>6</v>
      </c>
      <c r="E11" s="98"/>
      <c r="F11" s="94">
        <v>8</v>
      </c>
      <c r="G11" s="47"/>
      <c r="H11" s="44">
        <v>6</v>
      </c>
      <c r="I11" s="87">
        <f>H11</f>
        <v>6</v>
      </c>
      <c r="J11" s="98"/>
      <c r="K11" s="94">
        <v>8</v>
      </c>
      <c r="L11" s="47"/>
      <c r="M11" s="44">
        <v>5.5</v>
      </c>
      <c r="N11" s="49">
        <f>M11</f>
        <v>5.5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6.5</v>
      </c>
      <c r="D12" s="86">
        <f t="shared" si="0"/>
        <v>6.5</v>
      </c>
      <c r="E12" s="98"/>
      <c r="F12" s="92">
        <v>9</v>
      </c>
      <c r="G12" s="43"/>
      <c r="H12" s="44">
        <v>7</v>
      </c>
      <c r="I12" s="85">
        <f t="shared" si="1"/>
        <v>7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</v>
      </c>
      <c r="D13" s="85">
        <f>C13</f>
        <v>6</v>
      </c>
      <c r="E13" s="98"/>
      <c r="F13" s="92">
        <v>10</v>
      </c>
      <c r="G13" s="43"/>
      <c r="H13" s="44">
        <v>6.5</v>
      </c>
      <c r="I13" s="85">
        <f>H13</f>
        <v>6.5</v>
      </c>
      <c r="J13" s="98"/>
      <c r="K13" s="92">
        <v>10</v>
      </c>
      <c r="L13" s="43"/>
      <c r="M13" s="44">
        <v>5.5</v>
      </c>
      <c r="N13" s="40">
        <f>M13</f>
        <v>5.5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6.5</v>
      </c>
      <c r="D14" s="86">
        <f>C14</f>
        <v>6.5</v>
      </c>
      <c r="E14" s="98"/>
      <c r="F14" s="93">
        <v>11</v>
      </c>
      <c r="G14" s="45"/>
      <c r="H14" s="44">
        <v>6.5</v>
      </c>
      <c r="I14" s="86">
        <f>H14</f>
        <v>6.5</v>
      </c>
      <c r="J14" s="98"/>
      <c r="K14" s="93">
        <v>11</v>
      </c>
      <c r="L14" s="45"/>
      <c r="M14" s="44">
        <v>6</v>
      </c>
      <c r="N14" s="46">
        <f>M14</f>
        <v>6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7</v>
      </c>
      <c r="D15" s="86">
        <f>C15</f>
        <v>7</v>
      </c>
      <c r="E15" s="98"/>
      <c r="F15" s="93">
        <v>12</v>
      </c>
      <c r="G15" s="45"/>
      <c r="H15" s="44">
        <v>6.5</v>
      </c>
      <c r="I15" s="86">
        <f>H15</f>
        <v>6.5</v>
      </c>
      <c r="J15" s="98"/>
      <c r="K15" s="93">
        <v>12</v>
      </c>
      <c r="L15" s="45"/>
      <c r="M15" s="44">
        <v>6</v>
      </c>
      <c r="N15" s="46">
        <f>M15</f>
        <v>6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6</v>
      </c>
      <c r="D16" s="85">
        <f t="shared" si="0"/>
        <v>6</v>
      </c>
      <c r="E16" s="98"/>
      <c r="F16" s="92">
        <v>13</v>
      </c>
      <c r="G16" s="43"/>
      <c r="H16" s="44">
        <v>6</v>
      </c>
      <c r="I16" s="85">
        <f t="shared" si="1"/>
        <v>6</v>
      </c>
      <c r="J16" s="98"/>
      <c r="K16" s="92">
        <v>13</v>
      </c>
      <c r="L16" s="43"/>
      <c r="M16" s="44">
        <v>6</v>
      </c>
      <c r="N16" s="46">
        <f t="shared" si="2"/>
        <v>6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</v>
      </c>
      <c r="D17" s="88">
        <f>C17*B17</f>
        <v>12</v>
      </c>
      <c r="E17" s="99"/>
      <c r="F17" s="95">
        <v>14</v>
      </c>
      <c r="G17" s="50">
        <v>2</v>
      </c>
      <c r="H17" s="51">
        <v>6.5</v>
      </c>
      <c r="I17" s="88">
        <f>H17*G17</f>
        <v>13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6.5</v>
      </c>
      <c r="D18" s="85">
        <f t="shared" si="0"/>
        <v>6.5</v>
      </c>
      <c r="E18" s="98"/>
      <c r="F18" s="92">
        <v>15</v>
      </c>
      <c r="G18" s="43"/>
      <c r="H18" s="44">
        <v>7</v>
      </c>
      <c r="I18" s="85">
        <f t="shared" si="1"/>
        <v>7</v>
      </c>
      <c r="J18" s="104"/>
      <c r="K18" s="92">
        <v>15</v>
      </c>
      <c r="L18" s="43"/>
      <c r="M18" s="44">
        <v>6.5</v>
      </c>
      <c r="N18" s="46">
        <f t="shared" si="2"/>
        <v>6.5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6.5</v>
      </c>
      <c r="D19" s="85">
        <f t="shared" si="0"/>
        <v>6.5</v>
      </c>
      <c r="E19" s="98"/>
      <c r="F19" s="92">
        <v>16</v>
      </c>
      <c r="G19" s="43"/>
      <c r="H19" s="44">
        <v>7</v>
      </c>
      <c r="I19" s="85">
        <f t="shared" si="1"/>
        <v>7</v>
      </c>
      <c r="J19" s="104"/>
      <c r="K19" s="92">
        <v>16</v>
      </c>
      <c r="L19" s="43"/>
      <c r="M19" s="44">
        <v>6</v>
      </c>
      <c r="N19" s="46">
        <f t="shared" si="2"/>
        <v>6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104</v>
      </c>
      <c r="E20" s="100"/>
      <c r="F20" s="184"/>
      <c r="G20" s="184"/>
      <c r="H20" s="185"/>
      <c r="I20" s="89">
        <f>SUM(I4:I19)</f>
        <v>105</v>
      </c>
      <c r="J20" s="106"/>
      <c r="K20" s="184"/>
      <c r="L20" s="184"/>
      <c r="M20" s="185"/>
      <c r="N20" s="53">
        <f>SUM(N4:N19)</f>
        <v>97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6</v>
      </c>
      <c r="D21" s="85">
        <f>C21</f>
        <v>6</v>
      </c>
      <c r="E21" s="98"/>
      <c r="F21" s="96">
        <v>1</v>
      </c>
      <c r="G21" s="56">
        <v>1</v>
      </c>
      <c r="H21" s="44">
        <v>6</v>
      </c>
      <c r="I21" s="85">
        <f>H21</f>
        <v>6</v>
      </c>
      <c r="J21" s="104"/>
      <c r="K21" s="96">
        <v>1</v>
      </c>
      <c r="L21" s="56">
        <v>1</v>
      </c>
      <c r="M21" s="44">
        <v>6</v>
      </c>
      <c r="N21" s="40">
        <f>M21</f>
        <v>6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6.5</v>
      </c>
      <c r="D22" s="85">
        <f>C22</f>
        <v>6.5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5</v>
      </c>
      <c r="N22" s="40">
        <f>M22</f>
        <v>5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5</v>
      </c>
      <c r="D23" s="85">
        <f>C23*2</f>
        <v>10</v>
      </c>
      <c r="E23" s="98"/>
      <c r="F23" s="96">
        <v>3</v>
      </c>
      <c r="G23" s="56">
        <v>2</v>
      </c>
      <c r="H23" s="44">
        <v>6</v>
      </c>
      <c r="I23" s="85">
        <f>H23*2</f>
        <v>12</v>
      </c>
      <c r="J23" s="104"/>
      <c r="K23" s="96">
        <v>3</v>
      </c>
      <c r="L23" s="56">
        <v>2</v>
      </c>
      <c r="M23" s="44">
        <v>4</v>
      </c>
      <c r="N23" s="40">
        <f>M23*2</f>
        <v>8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6.5</v>
      </c>
      <c r="D24" s="85">
        <f>C24*2</f>
        <v>13</v>
      </c>
      <c r="E24" s="98"/>
      <c r="F24" s="96">
        <v>4</v>
      </c>
      <c r="G24" s="56">
        <v>2</v>
      </c>
      <c r="H24" s="44">
        <v>6</v>
      </c>
      <c r="I24" s="85">
        <f>H24*2</f>
        <v>12</v>
      </c>
      <c r="J24" s="104"/>
      <c r="K24" s="96">
        <v>4</v>
      </c>
      <c r="L24" s="56">
        <v>2</v>
      </c>
      <c r="M24" s="44">
        <v>5.5</v>
      </c>
      <c r="N24" s="40">
        <f>M24*2</f>
        <v>11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35.5</v>
      </c>
      <c r="E25" s="100"/>
      <c r="F25" s="180"/>
      <c r="G25" s="180"/>
      <c r="H25" s="181"/>
      <c r="I25" s="90">
        <f>SUM(I21:I24)</f>
        <v>36</v>
      </c>
      <c r="J25" s="106"/>
      <c r="K25" s="184"/>
      <c r="L25" s="184"/>
      <c r="M25" s="185"/>
      <c r="N25" s="57">
        <f>SUM(N21:N24)</f>
        <v>30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135.5</v>
      </c>
      <c r="D27" s="91">
        <f>C27*100/230</f>
        <v>58.91304347826087</v>
      </c>
      <c r="E27" s="101"/>
      <c r="F27" s="177"/>
      <c r="G27" s="178"/>
      <c r="H27" s="58">
        <f>SUM(I20+I25)-$D29-$D30</f>
        <v>137</v>
      </c>
      <c r="I27" s="91">
        <f>H27*100/230</f>
        <v>59.56521739130435</v>
      </c>
      <c r="J27" s="107"/>
      <c r="K27" s="102"/>
      <c r="L27" s="61"/>
      <c r="M27" s="58">
        <f>SUM(N20+N25)-$D29-$D30</f>
        <v>123</v>
      </c>
      <c r="N27" s="59">
        <f>M27*100/230</f>
        <v>53.47826086956522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>
        <v>4</v>
      </c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395.5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57.31884057971015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43.5" customHeight="1">
      <c r="A34" s="82" t="s">
        <v>26</v>
      </c>
      <c r="B34" s="83"/>
      <c r="C34" s="83"/>
      <c r="D34" s="179" t="str">
        <f>rez!F12</f>
        <v>Шротис Хакки, 2006, сол., Уельс.поні, Анжерхоф-Меморі - Анжерхоф-Рохана, Голубева Вікторія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rez!C12</f>
        <v>Чердак Анастасія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rez!G12</f>
        <v>VG Favorite Team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1:O1"/>
    <mergeCell ref="A2:D2"/>
    <mergeCell ref="F2:I2"/>
    <mergeCell ref="K2:N2"/>
    <mergeCell ref="A20:C20"/>
    <mergeCell ref="F20:H20"/>
    <mergeCell ref="K20:M20"/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7">
      <selection activeCell="A25" sqref="A25:C25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</v>
      </c>
      <c r="D4" s="85">
        <f>C4</f>
        <v>6</v>
      </c>
      <c r="E4" s="98"/>
      <c r="F4" s="92">
        <v>1</v>
      </c>
      <c r="G4" s="43"/>
      <c r="H4" s="44">
        <v>7</v>
      </c>
      <c r="I4" s="85">
        <f>H4</f>
        <v>7</v>
      </c>
      <c r="J4" s="104"/>
      <c r="K4" s="92">
        <v>1</v>
      </c>
      <c r="L4" s="43"/>
      <c r="M4" s="44">
        <v>6.5</v>
      </c>
      <c r="N4" s="40">
        <f>M4</f>
        <v>6.5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</v>
      </c>
      <c r="I5" s="85">
        <f aca="true" t="shared" si="1" ref="I5:I19">H5</f>
        <v>6</v>
      </c>
      <c r="J5" s="104"/>
      <c r="K5" s="92">
        <v>2</v>
      </c>
      <c r="L5" s="43"/>
      <c r="M5" s="44">
        <v>6</v>
      </c>
      <c r="N5" s="40">
        <f aca="true" t="shared" si="2" ref="N5:N19">M5</f>
        <v>6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6.5</v>
      </c>
      <c r="D6" s="86">
        <f>C6</f>
        <v>6.5</v>
      </c>
      <c r="E6" s="98"/>
      <c r="F6" s="93">
        <v>3</v>
      </c>
      <c r="G6" s="45"/>
      <c r="H6" s="44">
        <v>6</v>
      </c>
      <c r="I6" s="86">
        <f>H6</f>
        <v>6</v>
      </c>
      <c r="J6" s="104"/>
      <c r="K6" s="93">
        <v>3</v>
      </c>
      <c r="L6" s="45"/>
      <c r="M6" s="44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</v>
      </c>
      <c r="D7" s="86">
        <f>C7</f>
        <v>6</v>
      </c>
      <c r="E7" s="98"/>
      <c r="F7" s="93">
        <v>4</v>
      </c>
      <c r="G7" s="45"/>
      <c r="H7" s="44">
        <v>6</v>
      </c>
      <c r="I7" s="86">
        <f>H7</f>
        <v>6</v>
      </c>
      <c r="J7" s="104"/>
      <c r="K7" s="93">
        <v>4</v>
      </c>
      <c r="L7" s="45"/>
      <c r="M7" s="44">
        <v>6.5</v>
      </c>
      <c r="N7" s="46">
        <f>M7</f>
        <v>6.5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</v>
      </c>
      <c r="D8" s="86">
        <f t="shared" si="0"/>
        <v>6</v>
      </c>
      <c r="E8" s="98"/>
      <c r="F8" s="92">
        <v>5</v>
      </c>
      <c r="G8" s="43"/>
      <c r="H8" s="44">
        <v>6</v>
      </c>
      <c r="I8" s="85">
        <f t="shared" si="1"/>
        <v>6</v>
      </c>
      <c r="J8" s="104"/>
      <c r="K8" s="92">
        <v>5</v>
      </c>
      <c r="L8" s="43"/>
      <c r="M8" s="44">
        <v>6.5</v>
      </c>
      <c r="N8" s="40">
        <f t="shared" si="2"/>
        <v>6.5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</v>
      </c>
      <c r="D9" s="86">
        <f t="shared" si="0"/>
        <v>6</v>
      </c>
      <c r="E9" s="98"/>
      <c r="F9" s="92">
        <v>6</v>
      </c>
      <c r="G9" s="43"/>
      <c r="H9" s="44">
        <v>5</v>
      </c>
      <c r="I9" s="85">
        <f t="shared" si="1"/>
        <v>5</v>
      </c>
      <c r="J9" s="104"/>
      <c r="K9" s="92">
        <v>6</v>
      </c>
      <c r="L9" s="43"/>
      <c r="M9" s="44">
        <v>5</v>
      </c>
      <c r="N9" s="40">
        <f t="shared" si="2"/>
        <v>5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6.5</v>
      </c>
      <c r="D10" s="86">
        <f t="shared" si="0"/>
        <v>6.5</v>
      </c>
      <c r="E10" s="98"/>
      <c r="F10" s="92">
        <v>7</v>
      </c>
      <c r="G10" s="43"/>
      <c r="H10" s="44">
        <v>6.5</v>
      </c>
      <c r="I10" s="85">
        <f t="shared" si="1"/>
        <v>6.5</v>
      </c>
      <c r="J10" s="98"/>
      <c r="K10" s="92">
        <v>7</v>
      </c>
      <c r="L10" s="43"/>
      <c r="M10" s="44">
        <v>6.5</v>
      </c>
      <c r="N10" s="40">
        <f t="shared" si="2"/>
        <v>6.5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</v>
      </c>
      <c r="D11" s="87">
        <f>C11</f>
        <v>6</v>
      </c>
      <c r="E11" s="98"/>
      <c r="F11" s="94">
        <v>8</v>
      </c>
      <c r="G11" s="47"/>
      <c r="H11" s="44">
        <v>6</v>
      </c>
      <c r="I11" s="87">
        <f>H11</f>
        <v>6</v>
      </c>
      <c r="J11" s="98"/>
      <c r="K11" s="94">
        <v>8</v>
      </c>
      <c r="L11" s="47"/>
      <c r="M11" s="44">
        <v>7</v>
      </c>
      <c r="N11" s="49">
        <f>M11</f>
        <v>7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6</v>
      </c>
      <c r="D12" s="86">
        <f t="shared" si="0"/>
        <v>6</v>
      </c>
      <c r="E12" s="98"/>
      <c r="F12" s="92">
        <v>9</v>
      </c>
      <c r="G12" s="43"/>
      <c r="H12" s="44">
        <v>6.5</v>
      </c>
      <c r="I12" s="85">
        <f t="shared" si="1"/>
        <v>6.5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6.5</v>
      </c>
      <c r="D13" s="85">
        <f>C13</f>
        <v>6.5</v>
      </c>
      <c r="E13" s="98"/>
      <c r="F13" s="92">
        <v>10</v>
      </c>
      <c r="G13" s="43"/>
      <c r="H13" s="44">
        <v>6.5</v>
      </c>
      <c r="I13" s="85">
        <f>H13</f>
        <v>6.5</v>
      </c>
      <c r="J13" s="98"/>
      <c r="K13" s="92">
        <v>10</v>
      </c>
      <c r="L13" s="43"/>
      <c r="M13" s="44">
        <v>6.5</v>
      </c>
      <c r="N13" s="40">
        <f>M13</f>
        <v>6.5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6.5</v>
      </c>
      <c r="D14" s="86">
        <f>C14</f>
        <v>6.5</v>
      </c>
      <c r="E14" s="98"/>
      <c r="F14" s="93">
        <v>11</v>
      </c>
      <c r="G14" s="45"/>
      <c r="H14" s="44">
        <v>6</v>
      </c>
      <c r="I14" s="86">
        <f>H14</f>
        <v>6</v>
      </c>
      <c r="J14" s="98"/>
      <c r="K14" s="93">
        <v>11</v>
      </c>
      <c r="L14" s="45"/>
      <c r="M14" s="44">
        <v>6</v>
      </c>
      <c r="N14" s="46">
        <f>M14</f>
        <v>6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6.5</v>
      </c>
      <c r="D15" s="86">
        <f>C15</f>
        <v>6.5</v>
      </c>
      <c r="E15" s="98"/>
      <c r="F15" s="93">
        <v>12</v>
      </c>
      <c r="G15" s="45"/>
      <c r="H15" s="44">
        <v>6.5</v>
      </c>
      <c r="I15" s="86">
        <f>H15</f>
        <v>6.5</v>
      </c>
      <c r="J15" s="98"/>
      <c r="K15" s="93">
        <v>12</v>
      </c>
      <c r="L15" s="45"/>
      <c r="M15" s="44">
        <v>6.5</v>
      </c>
      <c r="N15" s="46">
        <f>M15</f>
        <v>6.5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6.5</v>
      </c>
      <c r="D16" s="85">
        <f t="shared" si="0"/>
        <v>6.5</v>
      </c>
      <c r="E16" s="98"/>
      <c r="F16" s="92">
        <v>13</v>
      </c>
      <c r="G16" s="43"/>
      <c r="H16" s="44">
        <v>6.5</v>
      </c>
      <c r="I16" s="85">
        <f t="shared" si="1"/>
        <v>6.5</v>
      </c>
      <c r="J16" s="98"/>
      <c r="K16" s="92">
        <v>13</v>
      </c>
      <c r="L16" s="43"/>
      <c r="M16" s="44">
        <v>6.5</v>
      </c>
      <c r="N16" s="46">
        <f t="shared" si="2"/>
        <v>6.5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6.5</v>
      </c>
      <c r="D17" s="88">
        <f>C17*B17</f>
        <v>13</v>
      </c>
      <c r="E17" s="99"/>
      <c r="F17" s="95">
        <v>14</v>
      </c>
      <c r="G17" s="50">
        <v>2</v>
      </c>
      <c r="H17" s="51">
        <v>6</v>
      </c>
      <c r="I17" s="88">
        <f>H17*G17</f>
        <v>12</v>
      </c>
      <c r="J17" s="105"/>
      <c r="K17" s="95">
        <v>14</v>
      </c>
      <c r="L17" s="50">
        <v>2</v>
      </c>
      <c r="M17" s="51">
        <v>6.5</v>
      </c>
      <c r="N17" s="52">
        <f>M17*L17</f>
        <v>13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</v>
      </c>
      <c r="D18" s="85">
        <f t="shared" si="0"/>
        <v>6</v>
      </c>
      <c r="E18" s="98"/>
      <c r="F18" s="92">
        <v>15</v>
      </c>
      <c r="G18" s="43"/>
      <c r="H18" s="44">
        <v>6</v>
      </c>
      <c r="I18" s="85">
        <f t="shared" si="1"/>
        <v>6</v>
      </c>
      <c r="J18" s="104"/>
      <c r="K18" s="92">
        <v>15</v>
      </c>
      <c r="L18" s="43"/>
      <c r="M18" s="44">
        <v>6</v>
      </c>
      <c r="N18" s="46">
        <f t="shared" si="2"/>
        <v>6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7</v>
      </c>
      <c r="D19" s="85">
        <f t="shared" si="0"/>
        <v>7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7</v>
      </c>
      <c r="N19" s="46">
        <f t="shared" si="2"/>
        <v>7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107</v>
      </c>
      <c r="E20" s="100"/>
      <c r="F20" s="184"/>
      <c r="G20" s="184"/>
      <c r="H20" s="185"/>
      <c r="I20" s="89">
        <f>SUM(I4:I19)</f>
        <v>104.5</v>
      </c>
      <c r="J20" s="106"/>
      <c r="K20" s="184"/>
      <c r="L20" s="184"/>
      <c r="M20" s="185"/>
      <c r="N20" s="53">
        <f>SUM(N4:N19)</f>
        <v>108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6</v>
      </c>
      <c r="D21" s="85">
        <f>C21</f>
        <v>6</v>
      </c>
      <c r="E21" s="98"/>
      <c r="F21" s="96">
        <v>1</v>
      </c>
      <c r="G21" s="56">
        <v>1</v>
      </c>
      <c r="H21" s="44">
        <v>6.5</v>
      </c>
      <c r="I21" s="85">
        <f>H21</f>
        <v>6.5</v>
      </c>
      <c r="J21" s="104"/>
      <c r="K21" s="96">
        <v>1</v>
      </c>
      <c r="L21" s="56">
        <v>1</v>
      </c>
      <c r="M21" s="44">
        <v>6.5</v>
      </c>
      <c r="N21" s="40">
        <f>M21</f>
        <v>6.5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6</v>
      </c>
      <c r="N22" s="40">
        <f>M22</f>
        <v>6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6.5</v>
      </c>
      <c r="D23" s="85">
        <f>C23*2</f>
        <v>13</v>
      </c>
      <c r="E23" s="98"/>
      <c r="F23" s="96">
        <v>3</v>
      </c>
      <c r="G23" s="56">
        <v>2</v>
      </c>
      <c r="H23" s="44">
        <v>6</v>
      </c>
      <c r="I23" s="85">
        <f>H23*2</f>
        <v>12</v>
      </c>
      <c r="J23" s="104"/>
      <c r="K23" s="96">
        <v>3</v>
      </c>
      <c r="L23" s="56">
        <v>2</v>
      </c>
      <c r="M23" s="44">
        <v>6.5</v>
      </c>
      <c r="N23" s="40">
        <f>M23*2</f>
        <v>13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</v>
      </c>
      <c r="D24" s="85">
        <f>C24*2</f>
        <v>12</v>
      </c>
      <c r="E24" s="98"/>
      <c r="F24" s="96">
        <v>4</v>
      </c>
      <c r="G24" s="56">
        <v>2</v>
      </c>
      <c r="H24" s="44">
        <v>6</v>
      </c>
      <c r="I24" s="85">
        <f>H24*2</f>
        <v>12</v>
      </c>
      <c r="J24" s="104"/>
      <c r="K24" s="96">
        <v>4</v>
      </c>
      <c r="L24" s="56">
        <v>2</v>
      </c>
      <c r="M24" s="44">
        <v>7</v>
      </c>
      <c r="N24" s="40">
        <f>M24*2</f>
        <v>14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37</v>
      </c>
      <c r="E25" s="100"/>
      <c r="F25" s="180"/>
      <c r="G25" s="180"/>
      <c r="H25" s="181"/>
      <c r="I25" s="90">
        <f>SUM(I21:I24)</f>
        <v>36.5</v>
      </c>
      <c r="J25" s="106"/>
      <c r="K25" s="184"/>
      <c r="L25" s="184"/>
      <c r="M25" s="185"/>
      <c r="N25" s="57">
        <f>SUM(N21:N24)</f>
        <v>39.5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144</v>
      </c>
      <c r="D27" s="91">
        <f>C27*100/230</f>
        <v>62.608695652173914</v>
      </c>
      <c r="E27" s="101"/>
      <c r="F27" s="177"/>
      <c r="G27" s="178"/>
      <c r="H27" s="58">
        <f>SUM(I20+I25)-$D29-$D30</f>
        <v>141</v>
      </c>
      <c r="I27" s="91">
        <f>H27*100/230</f>
        <v>61.30434782608695</v>
      </c>
      <c r="J27" s="107"/>
      <c r="K27" s="102"/>
      <c r="L27" s="61"/>
      <c r="M27" s="58">
        <f>SUM(N20+N25)-$D29-$D30</f>
        <v>147.5</v>
      </c>
      <c r="N27" s="59">
        <f>M27*100/230</f>
        <v>64.1304347826087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432.5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62.68115942028985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38.25" customHeight="1">
      <c r="A34" s="82" t="s">
        <v>26</v>
      </c>
      <c r="B34" s="83"/>
      <c r="C34" s="83"/>
      <c r="D34" s="179" t="str">
        <f>rez!F13</f>
        <v>Vivaldi, 2002, мер., вор., KWPN, Nolimit-Arione, 702444, Ангелова Елена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rez!C13</f>
        <v>Ангелова Валерія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rez!G13</f>
        <v>КСК ”Horses of Anastasia”,
м. Днепропетровск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1:O1"/>
    <mergeCell ref="A2:D2"/>
    <mergeCell ref="F2:I2"/>
    <mergeCell ref="K2:N2"/>
    <mergeCell ref="A20:C20"/>
    <mergeCell ref="F20:H20"/>
    <mergeCell ref="K20:M20"/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7">
      <selection activeCell="G32" sqref="G32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4.5</v>
      </c>
      <c r="D4" s="85">
        <f>C4</f>
        <v>4.5</v>
      </c>
      <c r="E4" s="98"/>
      <c r="F4" s="92">
        <v>1</v>
      </c>
      <c r="G4" s="43"/>
      <c r="H4" s="44">
        <v>4</v>
      </c>
      <c r="I4" s="85">
        <f>H4</f>
        <v>4</v>
      </c>
      <c r="J4" s="104"/>
      <c r="K4" s="92">
        <v>1</v>
      </c>
      <c r="L4" s="43"/>
      <c r="M4" s="44">
        <v>3</v>
      </c>
      <c r="N4" s="40">
        <f>M4</f>
        <v>3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</v>
      </c>
      <c r="I5" s="85">
        <f aca="true" t="shared" si="1" ref="I5:I19">H5</f>
        <v>6</v>
      </c>
      <c r="J5" s="104"/>
      <c r="K5" s="92">
        <v>2</v>
      </c>
      <c r="L5" s="43"/>
      <c r="M5" s="44">
        <v>5.5</v>
      </c>
      <c r="N5" s="40">
        <f aca="true" t="shared" si="2" ref="N5:N19">M5</f>
        <v>5.5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</v>
      </c>
      <c r="D6" s="86">
        <f>C6</f>
        <v>6</v>
      </c>
      <c r="E6" s="98"/>
      <c r="F6" s="93">
        <v>3</v>
      </c>
      <c r="G6" s="45"/>
      <c r="H6" s="44">
        <v>6</v>
      </c>
      <c r="I6" s="86">
        <f>H6</f>
        <v>6</v>
      </c>
      <c r="J6" s="104"/>
      <c r="K6" s="93">
        <v>3</v>
      </c>
      <c r="L6" s="45"/>
      <c r="M6" s="44">
        <v>6</v>
      </c>
      <c r="N6" s="46">
        <f>M6</f>
        <v>6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</v>
      </c>
      <c r="D7" s="86">
        <f>C7</f>
        <v>6</v>
      </c>
      <c r="E7" s="98"/>
      <c r="F7" s="93">
        <v>4</v>
      </c>
      <c r="G7" s="45"/>
      <c r="H7" s="44">
        <v>6</v>
      </c>
      <c r="I7" s="86">
        <f>H7</f>
        <v>6</v>
      </c>
      <c r="J7" s="104"/>
      <c r="K7" s="93">
        <v>4</v>
      </c>
      <c r="L7" s="45"/>
      <c r="M7" s="44">
        <v>6</v>
      </c>
      <c r="N7" s="46">
        <f>M7</f>
        <v>6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</v>
      </c>
      <c r="D8" s="86">
        <f t="shared" si="0"/>
        <v>6</v>
      </c>
      <c r="E8" s="98"/>
      <c r="F8" s="92">
        <v>5</v>
      </c>
      <c r="G8" s="43"/>
      <c r="H8" s="44">
        <v>6</v>
      </c>
      <c r="I8" s="85">
        <f t="shared" si="1"/>
        <v>6</v>
      </c>
      <c r="J8" s="104"/>
      <c r="K8" s="92">
        <v>5</v>
      </c>
      <c r="L8" s="43"/>
      <c r="M8" s="44">
        <v>5.5</v>
      </c>
      <c r="N8" s="40">
        <f t="shared" si="2"/>
        <v>5.5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</v>
      </c>
      <c r="D9" s="86">
        <f t="shared" si="0"/>
        <v>6</v>
      </c>
      <c r="E9" s="98"/>
      <c r="F9" s="92">
        <v>6</v>
      </c>
      <c r="G9" s="43"/>
      <c r="H9" s="44">
        <v>5.5</v>
      </c>
      <c r="I9" s="85">
        <f t="shared" si="1"/>
        <v>5.5</v>
      </c>
      <c r="J9" s="104"/>
      <c r="K9" s="92">
        <v>6</v>
      </c>
      <c r="L9" s="43"/>
      <c r="M9" s="44">
        <v>6</v>
      </c>
      <c r="N9" s="40">
        <f t="shared" si="2"/>
        <v>6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</v>
      </c>
      <c r="D10" s="86">
        <f t="shared" si="0"/>
        <v>6</v>
      </c>
      <c r="E10" s="98"/>
      <c r="F10" s="92">
        <v>7</v>
      </c>
      <c r="G10" s="43"/>
      <c r="H10" s="44">
        <v>6</v>
      </c>
      <c r="I10" s="85">
        <f t="shared" si="1"/>
        <v>6</v>
      </c>
      <c r="J10" s="98"/>
      <c r="K10" s="92">
        <v>7</v>
      </c>
      <c r="L10" s="43"/>
      <c r="M10" s="44">
        <v>6</v>
      </c>
      <c r="N10" s="40">
        <f t="shared" si="2"/>
        <v>6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5.5</v>
      </c>
      <c r="D11" s="87">
        <f>C11</f>
        <v>5.5</v>
      </c>
      <c r="E11" s="98"/>
      <c r="F11" s="94">
        <v>8</v>
      </c>
      <c r="G11" s="47"/>
      <c r="H11" s="44">
        <v>5.5</v>
      </c>
      <c r="I11" s="87">
        <f>H11</f>
        <v>5.5</v>
      </c>
      <c r="J11" s="98"/>
      <c r="K11" s="94">
        <v>8</v>
      </c>
      <c r="L11" s="47"/>
      <c r="M11" s="44">
        <v>6</v>
      </c>
      <c r="N11" s="49">
        <f>M11</f>
        <v>6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5.5</v>
      </c>
      <c r="D12" s="86">
        <f t="shared" si="0"/>
        <v>5.5</v>
      </c>
      <c r="E12" s="98"/>
      <c r="F12" s="92">
        <v>9</v>
      </c>
      <c r="G12" s="43"/>
      <c r="H12" s="44">
        <v>6</v>
      </c>
      <c r="I12" s="85">
        <f t="shared" si="1"/>
        <v>6</v>
      </c>
      <c r="J12" s="98"/>
      <c r="K12" s="92">
        <v>9</v>
      </c>
      <c r="L12" s="43"/>
      <c r="M12" s="44">
        <v>5</v>
      </c>
      <c r="N12" s="40">
        <f t="shared" si="2"/>
        <v>5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</v>
      </c>
      <c r="D13" s="85">
        <f>C13</f>
        <v>6</v>
      </c>
      <c r="E13" s="98"/>
      <c r="F13" s="92">
        <v>10</v>
      </c>
      <c r="G13" s="43"/>
      <c r="H13" s="44">
        <v>6.5</v>
      </c>
      <c r="I13" s="85">
        <f>H13</f>
        <v>6.5</v>
      </c>
      <c r="J13" s="98"/>
      <c r="K13" s="92">
        <v>10</v>
      </c>
      <c r="L13" s="43"/>
      <c r="M13" s="44">
        <v>6.5</v>
      </c>
      <c r="N13" s="40">
        <f>M13</f>
        <v>6.5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6</v>
      </c>
      <c r="D14" s="86">
        <f>C14</f>
        <v>6</v>
      </c>
      <c r="E14" s="98"/>
      <c r="F14" s="93">
        <v>11</v>
      </c>
      <c r="G14" s="45"/>
      <c r="H14" s="44">
        <v>5.5</v>
      </c>
      <c r="I14" s="86">
        <f>H14</f>
        <v>5.5</v>
      </c>
      <c r="J14" s="98"/>
      <c r="K14" s="93">
        <v>11</v>
      </c>
      <c r="L14" s="45"/>
      <c r="M14" s="44">
        <v>5.5</v>
      </c>
      <c r="N14" s="46">
        <f>M14</f>
        <v>5.5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5.5</v>
      </c>
      <c r="D15" s="86">
        <f>C15</f>
        <v>5.5</v>
      </c>
      <c r="E15" s="98"/>
      <c r="F15" s="93">
        <v>12</v>
      </c>
      <c r="G15" s="45"/>
      <c r="H15" s="44">
        <v>5</v>
      </c>
      <c r="I15" s="86">
        <f>H15</f>
        <v>5</v>
      </c>
      <c r="J15" s="98"/>
      <c r="K15" s="93">
        <v>12</v>
      </c>
      <c r="L15" s="45"/>
      <c r="M15" s="44">
        <v>5.5</v>
      </c>
      <c r="N15" s="46">
        <f>M15</f>
        <v>5.5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7</v>
      </c>
      <c r="D16" s="85">
        <f t="shared" si="0"/>
        <v>7</v>
      </c>
      <c r="E16" s="98"/>
      <c r="F16" s="92">
        <v>13</v>
      </c>
      <c r="G16" s="43"/>
      <c r="H16" s="44">
        <v>6</v>
      </c>
      <c r="I16" s="85">
        <f t="shared" si="1"/>
        <v>6</v>
      </c>
      <c r="J16" s="98"/>
      <c r="K16" s="92">
        <v>13</v>
      </c>
      <c r="L16" s="43"/>
      <c r="M16" s="44">
        <v>6.5</v>
      </c>
      <c r="N16" s="46">
        <f t="shared" si="2"/>
        <v>6.5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</v>
      </c>
      <c r="D17" s="88">
        <f>C17*B17</f>
        <v>12</v>
      </c>
      <c r="E17" s="99"/>
      <c r="F17" s="95">
        <v>14</v>
      </c>
      <c r="G17" s="50">
        <v>2</v>
      </c>
      <c r="H17" s="51">
        <v>6</v>
      </c>
      <c r="I17" s="88">
        <f>H17*G17</f>
        <v>12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</v>
      </c>
      <c r="D18" s="85">
        <f t="shared" si="0"/>
        <v>6</v>
      </c>
      <c r="E18" s="98"/>
      <c r="F18" s="92">
        <v>15</v>
      </c>
      <c r="G18" s="43"/>
      <c r="H18" s="44">
        <v>6</v>
      </c>
      <c r="I18" s="85">
        <f t="shared" si="1"/>
        <v>6</v>
      </c>
      <c r="J18" s="104"/>
      <c r="K18" s="92">
        <v>15</v>
      </c>
      <c r="L18" s="43"/>
      <c r="M18" s="44">
        <v>5.5</v>
      </c>
      <c r="N18" s="46">
        <f t="shared" si="2"/>
        <v>5.5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6</v>
      </c>
      <c r="D19" s="85">
        <f t="shared" si="0"/>
        <v>6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6</v>
      </c>
      <c r="N19" s="46">
        <f t="shared" si="2"/>
        <v>6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100</v>
      </c>
      <c r="E20" s="100"/>
      <c r="F20" s="184"/>
      <c r="G20" s="184"/>
      <c r="H20" s="185"/>
      <c r="I20" s="89">
        <f>SUM(I4:I19)</f>
        <v>98</v>
      </c>
      <c r="J20" s="106"/>
      <c r="K20" s="184"/>
      <c r="L20" s="184"/>
      <c r="M20" s="185"/>
      <c r="N20" s="53">
        <f>SUM(N4:N19)</f>
        <v>96.5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6</v>
      </c>
      <c r="D21" s="85">
        <f>C21</f>
        <v>6</v>
      </c>
      <c r="E21" s="98"/>
      <c r="F21" s="96">
        <v>1</v>
      </c>
      <c r="G21" s="56">
        <v>1</v>
      </c>
      <c r="H21" s="44">
        <v>6</v>
      </c>
      <c r="I21" s="85">
        <f>H21</f>
        <v>6</v>
      </c>
      <c r="J21" s="104"/>
      <c r="K21" s="96">
        <v>1</v>
      </c>
      <c r="L21" s="56">
        <v>1</v>
      </c>
      <c r="M21" s="44">
        <v>6</v>
      </c>
      <c r="N21" s="40">
        <f>M21</f>
        <v>6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</v>
      </c>
      <c r="I22" s="85">
        <f>H22</f>
        <v>6</v>
      </c>
      <c r="J22" s="104"/>
      <c r="K22" s="96">
        <v>2</v>
      </c>
      <c r="L22" s="56">
        <v>1</v>
      </c>
      <c r="M22" s="44">
        <v>5</v>
      </c>
      <c r="N22" s="40">
        <f>M22</f>
        <v>5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5.5</v>
      </c>
      <c r="D23" s="85">
        <f>C23*2</f>
        <v>11</v>
      </c>
      <c r="E23" s="98"/>
      <c r="F23" s="96">
        <v>3</v>
      </c>
      <c r="G23" s="56">
        <v>2</v>
      </c>
      <c r="H23" s="44">
        <v>5</v>
      </c>
      <c r="I23" s="85">
        <f>H23*2</f>
        <v>10</v>
      </c>
      <c r="J23" s="104"/>
      <c r="K23" s="96">
        <v>3</v>
      </c>
      <c r="L23" s="56">
        <v>2</v>
      </c>
      <c r="M23" s="44">
        <v>5</v>
      </c>
      <c r="N23" s="40">
        <f>M23*2</f>
        <v>10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</v>
      </c>
      <c r="D24" s="85">
        <f>C24*2</f>
        <v>12</v>
      </c>
      <c r="E24" s="98"/>
      <c r="F24" s="96">
        <v>4</v>
      </c>
      <c r="G24" s="56">
        <v>2</v>
      </c>
      <c r="H24" s="44">
        <v>6.5</v>
      </c>
      <c r="I24" s="85">
        <f>H24*2</f>
        <v>13</v>
      </c>
      <c r="J24" s="104"/>
      <c r="K24" s="96">
        <v>4</v>
      </c>
      <c r="L24" s="56">
        <v>2</v>
      </c>
      <c r="M24" s="44">
        <v>6</v>
      </c>
      <c r="N24" s="40">
        <f>M24*2</f>
        <v>12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35</v>
      </c>
      <c r="E25" s="100"/>
      <c r="F25" s="180"/>
      <c r="G25" s="180"/>
      <c r="H25" s="181"/>
      <c r="I25" s="90">
        <f>SUM(I21:I24)</f>
        <v>35</v>
      </c>
      <c r="J25" s="106"/>
      <c r="K25" s="184"/>
      <c r="L25" s="184"/>
      <c r="M25" s="185"/>
      <c r="N25" s="57">
        <f>SUM(N21:N24)</f>
        <v>33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135</v>
      </c>
      <c r="D27" s="91">
        <f>C27*100/230</f>
        <v>58.69565217391305</v>
      </c>
      <c r="E27" s="101"/>
      <c r="F27" s="177"/>
      <c r="G27" s="178"/>
      <c r="H27" s="58">
        <f>SUM(I20+I25)-$D29-$D30</f>
        <v>133</v>
      </c>
      <c r="I27" s="91">
        <f>H27*100/230</f>
        <v>57.82608695652174</v>
      </c>
      <c r="J27" s="107"/>
      <c r="K27" s="102"/>
      <c r="L27" s="61"/>
      <c r="M27" s="58">
        <f>SUM(N20+N25)-$D29-$D30</f>
        <v>129.5</v>
      </c>
      <c r="N27" s="59">
        <f>M27*100/230</f>
        <v>56.30434782608695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397.5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57.608695652173914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39" customHeight="1">
      <c r="A34" s="82" t="s">
        <v>26</v>
      </c>
      <c r="B34" s="83"/>
      <c r="C34" s="83"/>
      <c r="D34" s="179" t="str">
        <f>rez!F14</f>
        <v>Марш Круіз, 2003, мер., сір., ірландська, Круізінг-Рейн Стар, 701861, ПКЗ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rez!C14</f>
        <v>Ялова Дар'я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rez!G14</f>
        <v>Петриківський кінний завд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1:O1"/>
    <mergeCell ref="A2:D2"/>
    <mergeCell ref="F2:I2"/>
    <mergeCell ref="K2:N2"/>
    <mergeCell ref="A20:C20"/>
    <mergeCell ref="F20:H20"/>
    <mergeCell ref="K20:M20"/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8"/>
  <sheetViews>
    <sheetView zoomScalePageLayoutView="0" workbookViewId="0" topLeftCell="A11">
      <selection activeCell="I31" sqref="I31"/>
    </sheetView>
  </sheetViews>
  <sheetFormatPr defaultColWidth="3.8515625" defaultRowHeight="12.75"/>
  <cols>
    <col min="1" max="1" width="3.8515625" style="6" customWidth="1"/>
    <col min="2" max="2" width="2.8515625" style="6" customWidth="1"/>
    <col min="3" max="3" width="7.7109375" style="6" customWidth="1"/>
    <col min="4" max="4" width="8.421875" style="6" customWidth="1"/>
    <col min="5" max="5" width="2.00390625" style="9" customWidth="1"/>
    <col min="6" max="6" width="3.8515625" style="6" customWidth="1"/>
    <col min="7" max="7" width="2.8515625" style="6" customWidth="1"/>
    <col min="8" max="8" width="6.7109375" style="6" customWidth="1"/>
    <col min="9" max="9" width="9.8515625" style="6" customWidth="1"/>
    <col min="10" max="10" width="2.00390625" style="9" customWidth="1"/>
    <col min="11" max="11" width="3.8515625" style="6" customWidth="1"/>
    <col min="12" max="12" width="2.8515625" style="6" customWidth="1"/>
    <col min="13" max="13" width="6.8515625" style="6" customWidth="1"/>
    <col min="14" max="14" width="8.57421875" style="6" customWidth="1"/>
    <col min="15" max="15" width="2.00390625" style="9" customWidth="1"/>
    <col min="16" max="16" width="2.57421875" style="6" customWidth="1"/>
    <col min="17" max="17" width="2.00390625" style="6" customWidth="1"/>
    <col min="18" max="18" width="1.7109375" style="6" customWidth="1"/>
    <col min="19" max="19" width="3.00390625" style="6" customWidth="1"/>
    <col min="20" max="16384" width="3.8515625" style="6" customWidth="1"/>
  </cols>
  <sheetData>
    <row r="1" spans="1:19" ht="15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36"/>
      <c r="Q1" s="36"/>
      <c r="R1" s="36"/>
      <c r="S1" s="36"/>
    </row>
    <row r="2" spans="1:37" s="1" customFormat="1" ht="15.75" customHeight="1">
      <c r="A2" s="172" t="s">
        <v>1</v>
      </c>
      <c r="B2" s="173"/>
      <c r="C2" s="173"/>
      <c r="D2" s="173"/>
      <c r="E2" s="97"/>
      <c r="F2" s="173" t="s">
        <v>2</v>
      </c>
      <c r="G2" s="173"/>
      <c r="H2" s="173"/>
      <c r="I2" s="173"/>
      <c r="J2" s="103"/>
      <c r="K2" s="173" t="s">
        <v>3</v>
      </c>
      <c r="L2" s="173"/>
      <c r="M2" s="173"/>
      <c r="N2" s="186"/>
      <c r="O2" s="37"/>
      <c r="P2" s="38"/>
      <c r="Q2" s="38"/>
      <c r="R2" s="38"/>
      <c r="S2" s="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9" ht="15">
      <c r="A3" s="39" t="s">
        <v>0</v>
      </c>
      <c r="B3" s="39"/>
      <c r="C3" s="39"/>
      <c r="D3" s="85"/>
      <c r="E3" s="98"/>
      <c r="F3" s="84" t="s">
        <v>0</v>
      </c>
      <c r="G3" s="39"/>
      <c r="H3" s="39"/>
      <c r="I3" s="85"/>
      <c r="J3" s="104"/>
      <c r="K3" s="84" t="s">
        <v>0</v>
      </c>
      <c r="L3" s="39"/>
      <c r="M3" s="39"/>
      <c r="N3" s="40"/>
      <c r="O3" s="42"/>
      <c r="P3" s="36"/>
      <c r="Q3" s="36"/>
      <c r="R3" s="36"/>
      <c r="S3" s="36"/>
    </row>
    <row r="4" spans="1:19" ht="15">
      <c r="A4" s="43">
        <v>1</v>
      </c>
      <c r="B4" s="43"/>
      <c r="C4" s="44">
        <v>6</v>
      </c>
      <c r="D4" s="85">
        <f>C4</f>
        <v>6</v>
      </c>
      <c r="E4" s="98"/>
      <c r="F4" s="92">
        <v>1</v>
      </c>
      <c r="G4" s="43"/>
      <c r="H4" s="44">
        <v>7</v>
      </c>
      <c r="I4" s="85">
        <f>H4</f>
        <v>7</v>
      </c>
      <c r="J4" s="104"/>
      <c r="K4" s="92">
        <v>1</v>
      </c>
      <c r="L4" s="43"/>
      <c r="M4" s="44">
        <v>6.5</v>
      </c>
      <c r="N4" s="40">
        <f>M4</f>
        <v>6.5</v>
      </c>
      <c r="O4" s="42"/>
      <c r="P4" s="36"/>
      <c r="Q4" s="36"/>
      <c r="R4" s="36"/>
      <c r="S4" s="36"/>
    </row>
    <row r="5" spans="1:19" ht="15">
      <c r="A5" s="43">
        <v>2</v>
      </c>
      <c r="B5" s="43"/>
      <c r="C5" s="44">
        <v>6</v>
      </c>
      <c r="D5" s="85">
        <f aca="true" t="shared" si="0" ref="D5:D19">C5</f>
        <v>6</v>
      </c>
      <c r="E5" s="98"/>
      <c r="F5" s="92">
        <v>2</v>
      </c>
      <c r="G5" s="43"/>
      <c r="H5" s="44">
        <v>6.5</v>
      </c>
      <c r="I5" s="85">
        <f aca="true" t="shared" si="1" ref="I5:I19">H5</f>
        <v>6.5</v>
      </c>
      <c r="J5" s="104"/>
      <c r="K5" s="92">
        <v>2</v>
      </c>
      <c r="L5" s="43"/>
      <c r="M5" s="44">
        <v>6</v>
      </c>
      <c r="N5" s="40">
        <f aca="true" t="shared" si="2" ref="N5:N19">M5</f>
        <v>6</v>
      </c>
      <c r="O5" s="42"/>
      <c r="P5" s="36"/>
      <c r="Q5" s="36"/>
      <c r="R5" s="36"/>
      <c r="S5" s="36"/>
    </row>
    <row r="6" spans="1:19" ht="15">
      <c r="A6" s="45">
        <v>3</v>
      </c>
      <c r="B6" s="45"/>
      <c r="C6" s="44">
        <v>6</v>
      </c>
      <c r="D6" s="86">
        <f>C6</f>
        <v>6</v>
      </c>
      <c r="E6" s="98"/>
      <c r="F6" s="93">
        <v>3</v>
      </c>
      <c r="G6" s="45"/>
      <c r="H6" s="44">
        <v>6.5</v>
      </c>
      <c r="I6" s="86">
        <f>H6</f>
        <v>6.5</v>
      </c>
      <c r="J6" s="104"/>
      <c r="K6" s="93">
        <v>3</v>
      </c>
      <c r="L6" s="45"/>
      <c r="M6" s="44">
        <v>6.5</v>
      </c>
      <c r="N6" s="46">
        <f>M6</f>
        <v>6.5</v>
      </c>
      <c r="O6" s="42"/>
      <c r="P6" s="36"/>
      <c r="Q6" s="36"/>
      <c r="R6" s="36"/>
      <c r="S6" s="36"/>
    </row>
    <row r="7" spans="1:19" ht="15">
      <c r="A7" s="45">
        <v>4</v>
      </c>
      <c r="B7" s="45"/>
      <c r="C7" s="44">
        <v>6</v>
      </c>
      <c r="D7" s="86">
        <f>C7</f>
        <v>6</v>
      </c>
      <c r="E7" s="98"/>
      <c r="F7" s="93">
        <v>4</v>
      </c>
      <c r="G7" s="45"/>
      <c r="H7" s="44">
        <v>6.5</v>
      </c>
      <c r="I7" s="86">
        <f>H7</f>
        <v>6.5</v>
      </c>
      <c r="J7" s="104"/>
      <c r="K7" s="93">
        <v>4</v>
      </c>
      <c r="L7" s="45"/>
      <c r="M7" s="44">
        <v>6.5</v>
      </c>
      <c r="N7" s="46">
        <f>M7</f>
        <v>6.5</v>
      </c>
      <c r="O7" s="42"/>
      <c r="P7" s="36"/>
      <c r="Q7" s="36"/>
      <c r="R7" s="36"/>
      <c r="S7" s="36"/>
    </row>
    <row r="8" spans="1:19" ht="15">
      <c r="A8" s="43">
        <v>5</v>
      </c>
      <c r="B8" s="43"/>
      <c r="C8" s="44">
        <v>6</v>
      </c>
      <c r="D8" s="86">
        <f t="shared" si="0"/>
        <v>6</v>
      </c>
      <c r="E8" s="98"/>
      <c r="F8" s="92">
        <v>5</v>
      </c>
      <c r="G8" s="43"/>
      <c r="H8" s="44">
        <v>6.5</v>
      </c>
      <c r="I8" s="85">
        <f t="shared" si="1"/>
        <v>6.5</v>
      </c>
      <c r="J8" s="104"/>
      <c r="K8" s="92">
        <v>5</v>
      </c>
      <c r="L8" s="43"/>
      <c r="M8" s="44">
        <v>6.5</v>
      </c>
      <c r="N8" s="40">
        <f t="shared" si="2"/>
        <v>6.5</v>
      </c>
      <c r="O8" s="42"/>
      <c r="P8" s="36"/>
      <c r="Q8" s="36"/>
      <c r="R8" s="36"/>
      <c r="S8" s="36"/>
    </row>
    <row r="9" spans="1:19" ht="15">
      <c r="A9" s="43">
        <v>6</v>
      </c>
      <c r="B9" s="43"/>
      <c r="C9" s="44">
        <v>6.5</v>
      </c>
      <c r="D9" s="86">
        <f t="shared" si="0"/>
        <v>6.5</v>
      </c>
      <c r="E9" s="98"/>
      <c r="F9" s="92">
        <v>6</v>
      </c>
      <c r="G9" s="43"/>
      <c r="H9" s="44">
        <v>7</v>
      </c>
      <c r="I9" s="85">
        <f t="shared" si="1"/>
        <v>7</v>
      </c>
      <c r="J9" s="104"/>
      <c r="K9" s="92">
        <v>6</v>
      </c>
      <c r="L9" s="43"/>
      <c r="M9" s="44">
        <v>7</v>
      </c>
      <c r="N9" s="40">
        <f t="shared" si="2"/>
        <v>7</v>
      </c>
      <c r="O9" s="42"/>
      <c r="P9" s="36"/>
      <c r="Q9" s="36"/>
      <c r="R9" s="36"/>
      <c r="S9" s="36"/>
    </row>
    <row r="10" spans="1:19" ht="15">
      <c r="A10" s="43">
        <v>7</v>
      </c>
      <c r="B10" s="43"/>
      <c r="C10" s="44">
        <v>6</v>
      </c>
      <c r="D10" s="86">
        <f t="shared" si="0"/>
        <v>6</v>
      </c>
      <c r="E10" s="98"/>
      <c r="F10" s="92">
        <v>7</v>
      </c>
      <c r="G10" s="43"/>
      <c r="H10" s="44">
        <v>7</v>
      </c>
      <c r="I10" s="85">
        <f t="shared" si="1"/>
        <v>7</v>
      </c>
      <c r="J10" s="98"/>
      <c r="K10" s="92">
        <v>7</v>
      </c>
      <c r="L10" s="43"/>
      <c r="M10" s="44">
        <v>6.5</v>
      </c>
      <c r="N10" s="40">
        <f t="shared" si="2"/>
        <v>6.5</v>
      </c>
      <c r="O10" s="41"/>
      <c r="P10" s="36"/>
      <c r="Q10" s="36"/>
      <c r="R10" s="36"/>
      <c r="S10" s="36"/>
    </row>
    <row r="11" spans="1:19" ht="15">
      <c r="A11" s="47">
        <v>8</v>
      </c>
      <c r="B11" s="48"/>
      <c r="C11" s="44">
        <v>6.5</v>
      </c>
      <c r="D11" s="87">
        <f>C11</f>
        <v>6.5</v>
      </c>
      <c r="E11" s="98"/>
      <c r="F11" s="94">
        <v>8</v>
      </c>
      <c r="G11" s="47"/>
      <c r="H11" s="44">
        <v>7</v>
      </c>
      <c r="I11" s="87">
        <f>H11</f>
        <v>7</v>
      </c>
      <c r="J11" s="98"/>
      <c r="K11" s="94">
        <v>8</v>
      </c>
      <c r="L11" s="47"/>
      <c r="M11" s="44">
        <v>6.5</v>
      </c>
      <c r="N11" s="49">
        <f>M11</f>
        <v>6.5</v>
      </c>
      <c r="O11" s="41"/>
      <c r="P11" s="36"/>
      <c r="Q11" s="36"/>
      <c r="R11" s="36"/>
      <c r="S11" s="36"/>
    </row>
    <row r="12" spans="1:19" ht="15">
      <c r="A12" s="43">
        <v>9</v>
      </c>
      <c r="B12" s="43"/>
      <c r="C12" s="44">
        <v>6.5</v>
      </c>
      <c r="D12" s="86">
        <f t="shared" si="0"/>
        <v>6.5</v>
      </c>
      <c r="E12" s="98"/>
      <c r="F12" s="92">
        <v>9</v>
      </c>
      <c r="G12" s="43"/>
      <c r="H12" s="44">
        <v>7</v>
      </c>
      <c r="I12" s="85">
        <f t="shared" si="1"/>
        <v>7</v>
      </c>
      <c r="J12" s="98"/>
      <c r="K12" s="92">
        <v>9</v>
      </c>
      <c r="L12" s="43"/>
      <c r="M12" s="44">
        <v>6</v>
      </c>
      <c r="N12" s="40">
        <f t="shared" si="2"/>
        <v>6</v>
      </c>
      <c r="O12" s="41"/>
      <c r="P12" s="36"/>
      <c r="Q12" s="36"/>
      <c r="R12" s="36"/>
      <c r="S12" s="36"/>
    </row>
    <row r="13" spans="1:19" ht="15">
      <c r="A13" s="43">
        <v>10</v>
      </c>
      <c r="B13" s="43"/>
      <c r="C13" s="44">
        <v>6.5</v>
      </c>
      <c r="D13" s="85">
        <f>C13</f>
        <v>6.5</v>
      </c>
      <c r="E13" s="98"/>
      <c r="F13" s="92">
        <v>10</v>
      </c>
      <c r="G13" s="43"/>
      <c r="H13" s="44">
        <v>6</v>
      </c>
      <c r="I13" s="85">
        <f>H13</f>
        <v>6</v>
      </c>
      <c r="J13" s="98"/>
      <c r="K13" s="92">
        <v>10</v>
      </c>
      <c r="L13" s="43"/>
      <c r="M13" s="44">
        <v>7</v>
      </c>
      <c r="N13" s="40">
        <f>M13</f>
        <v>7</v>
      </c>
      <c r="O13" s="41"/>
      <c r="P13" s="36"/>
      <c r="Q13" s="36"/>
      <c r="R13" s="36"/>
      <c r="S13" s="36"/>
    </row>
    <row r="14" spans="1:19" ht="15">
      <c r="A14" s="45">
        <v>11</v>
      </c>
      <c r="B14" s="45"/>
      <c r="C14" s="44">
        <v>6.5</v>
      </c>
      <c r="D14" s="86">
        <f>C14</f>
        <v>6.5</v>
      </c>
      <c r="E14" s="98"/>
      <c r="F14" s="93">
        <v>11</v>
      </c>
      <c r="G14" s="45"/>
      <c r="H14" s="44">
        <v>7</v>
      </c>
      <c r="I14" s="86">
        <f>H14</f>
        <v>7</v>
      </c>
      <c r="J14" s="98"/>
      <c r="K14" s="93">
        <v>11</v>
      </c>
      <c r="L14" s="45"/>
      <c r="M14" s="44">
        <v>6.5</v>
      </c>
      <c r="N14" s="46">
        <f>M14</f>
        <v>6.5</v>
      </c>
      <c r="O14" s="41"/>
      <c r="P14" s="36"/>
      <c r="Q14" s="36"/>
      <c r="R14" s="36"/>
      <c r="S14" s="36"/>
    </row>
    <row r="15" spans="1:19" ht="15">
      <c r="A15" s="45">
        <v>12</v>
      </c>
      <c r="B15" s="45"/>
      <c r="C15" s="44">
        <v>6</v>
      </c>
      <c r="D15" s="86">
        <f>C15</f>
        <v>6</v>
      </c>
      <c r="E15" s="98"/>
      <c r="F15" s="93">
        <v>12</v>
      </c>
      <c r="G15" s="45"/>
      <c r="H15" s="44">
        <v>6.5</v>
      </c>
      <c r="I15" s="86">
        <f>H15</f>
        <v>6.5</v>
      </c>
      <c r="J15" s="98"/>
      <c r="K15" s="93">
        <v>12</v>
      </c>
      <c r="L15" s="45"/>
      <c r="M15" s="44">
        <v>6</v>
      </c>
      <c r="N15" s="46">
        <f>M15</f>
        <v>6</v>
      </c>
      <c r="O15" s="41"/>
      <c r="P15" s="36"/>
      <c r="Q15" s="36"/>
      <c r="R15" s="36"/>
      <c r="S15" s="36"/>
    </row>
    <row r="16" spans="1:19" ht="15">
      <c r="A16" s="43">
        <v>13</v>
      </c>
      <c r="B16" s="43"/>
      <c r="C16" s="44">
        <v>5.5</v>
      </c>
      <c r="D16" s="85">
        <f t="shared" si="0"/>
        <v>5.5</v>
      </c>
      <c r="E16" s="98"/>
      <c r="F16" s="92">
        <v>13</v>
      </c>
      <c r="G16" s="43"/>
      <c r="H16" s="44">
        <v>6</v>
      </c>
      <c r="I16" s="85">
        <f t="shared" si="1"/>
        <v>6</v>
      </c>
      <c r="J16" s="98"/>
      <c r="K16" s="92">
        <v>13</v>
      </c>
      <c r="L16" s="43"/>
      <c r="M16" s="44">
        <v>6</v>
      </c>
      <c r="N16" s="46">
        <f t="shared" si="2"/>
        <v>6</v>
      </c>
      <c r="O16" s="41"/>
      <c r="P16" s="36"/>
      <c r="Q16" s="36"/>
      <c r="R16" s="36"/>
      <c r="S16" s="36"/>
    </row>
    <row r="17" spans="1:19" ht="15">
      <c r="A17" s="50">
        <v>14</v>
      </c>
      <c r="B17" s="50">
        <v>2</v>
      </c>
      <c r="C17" s="51">
        <v>6.5</v>
      </c>
      <c r="D17" s="88">
        <f>C17*B17</f>
        <v>13</v>
      </c>
      <c r="E17" s="99"/>
      <c r="F17" s="95">
        <v>14</v>
      </c>
      <c r="G17" s="50">
        <v>2</v>
      </c>
      <c r="H17" s="51">
        <v>6</v>
      </c>
      <c r="I17" s="88">
        <f>H17*G17</f>
        <v>12</v>
      </c>
      <c r="J17" s="105"/>
      <c r="K17" s="95">
        <v>14</v>
      </c>
      <c r="L17" s="50">
        <v>2</v>
      </c>
      <c r="M17" s="51">
        <v>6</v>
      </c>
      <c r="N17" s="52">
        <f>M17*L17</f>
        <v>12</v>
      </c>
      <c r="O17" s="41"/>
      <c r="P17" s="36"/>
      <c r="Q17" s="36"/>
      <c r="R17" s="36"/>
      <c r="S17" s="36"/>
    </row>
    <row r="18" spans="1:19" ht="15">
      <c r="A18" s="43">
        <v>15</v>
      </c>
      <c r="B18" s="43"/>
      <c r="C18" s="44">
        <v>6</v>
      </c>
      <c r="D18" s="85">
        <f t="shared" si="0"/>
        <v>6</v>
      </c>
      <c r="E18" s="98"/>
      <c r="F18" s="92">
        <v>15</v>
      </c>
      <c r="G18" s="43"/>
      <c r="H18" s="44">
        <v>6.5</v>
      </c>
      <c r="I18" s="85">
        <f t="shared" si="1"/>
        <v>6.5</v>
      </c>
      <c r="J18" s="104"/>
      <c r="K18" s="92">
        <v>15</v>
      </c>
      <c r="L18" s="43"/>
      <c r="M18" s="44">
        <v>6.5</v>
      </c>
      <c r="N18" s="46">
        <f t="shared" si="2"/>
        <v>6.5</v>
      </c>
      <c r="O18" s="41"/>
      <c r="P18" s="36"/>
      <c r="Q18" s="36"/>
      <c r="R18" s="36"/>
      <c r="S18" s="36"/>
    </row>
    <row r="19" spans="1:19" ht="15">
      <c r="A19" s="43">
        <v>16</v>
      </c>
      <c r="B19" s="43"/>
      <c r="C19" s="44">
        <v>6</v>
      </c>
      <c r="D19" s="85">
        <f t="shared" si="0"/>
        <v>6</v>
      </c>
      <c r="E19" s="98"/>
      <c r="F19" s="92">
        <v>16</v>
      </c>
      <c r="G19" s="43"/>
      <c r="H19" s="44">
        <v>6</v>
      </c>
      <c r="I19" s="85">
        <f t="shared" si="1"/>
        <v>6</v>
      </c>
      <c r="J19" s="104"/>
      <c r="K19" s="92">
        <v>16</v>
      </c>
      <c r="L19" s="43"/>
      <c r="M19" s="44">
        <v>7</v>
      </c>
      <c r="N19" s="46">
        <f t="shared" si="2"/>
        <v>7</v>
      </c>
      <c r="O19" s="42"/>
      <c r="P19" s="36"/>
      <c r="Q19" s="36"/>
      <c r="R19" s="36"/>
      <c r="S19" s="36"/>
    </row>
    <row r="20" spans="1:19" s="10" customFormat="1" ht="12.75">
      <c r="A20" s="183"/>
      <c r="B20" s="184"/>
      <c r="C20" s="185"/>
      <c r="D20" s="89">
        <f>SUM(D4:D19)</f>
        <v>105</v>
      </c>
      <c r="E20" s="100"/>
      <c r="F20" s="184"/>
      <c r="G20" s="184"/>
      <c r="H20" s="185"/>
      <c r="I20" s="89">
        <f>SUM(I4:I19)</f>
        <v>111</v>
      </c>
      <c r="J20" s="106"/>
      <c r="K20" s="184"/>
      <c r="L20" s="184"/>
      <c r="M20" s="185"/>
      <c r="N20" s="53">
        <f>SUM(N4:N19)</f>
        <v>109</v>
      </c>
      <c r="O20" s="54"/>
      <c r="P20" s="55"/>
      <c r="Q20" s="55"/>
      <c r="R20" s="55"/>
      <c r="S20" s="55"/>
    </row>
    <row r="21" spans="1:19" ht="15.75">
      <c r="A21" s="56">
        <v>1</v>
      </c>
      <c r="B21" s="56">
        <v>1</v>
      </c>
      <c r="C21" s="44">
        <v>6.5</v>
      </c>
      <c r="D21" s="85">
        <f>C21</f>
        <v>6.5</v>
      </c>
      <c r="E21" s="98"/>
      <c r="F21" s="96">
        <v>1</v>
      </c>
      <c r="G21" s="56">
        <v>1</v>
      </c>
      <c r="H21" s="44">
        <v>6.5</v>
      </c>
      <c r="I21" s="85">
        <f>H21</f>
        <v>6.5</v>
      </c>
      <c r="J21" s="104"/>
      <c r="K21" s="96">
        <v>1</v>
      </c>
      <c r="L21" s="56">
        <v>1</v>
      </c>
      <c r="M21" s="44">
        <v>6.5</v>
      </c>
      <c r="N21" s="40">
        <f>M21</f>
        <v>6.5</v>
      </c>
      <c r="O21" s="42"/>
      <c r="P21" s="36"/>
      <c r="Q21" s="36"/>
      <c r="R21" s="36"/>
      <c r="S21" s="36"/>
    </row>
    <row r="22" spans="1:19" ht="15.75">
      <c r="A22" s="56">
        <v>2</v>
      </c>
      <c r="B22" s="56">
        <v>1</v>
      </c>
      <c r="C22" s="44">
        <v>6</v>
      </c>
      <c r="D22" s="85">
        <f>C22</f>
        <v>6</v>
      </c>
      <c r="E22" s="98"/>
      <c r="F22" s="96">
        <v>2</v>
      </c>
      <c r="G22" s="56">
        <v>1</v>
      </c>
      <c r="H22" s="44">
        <v>6.5</v>
      </c>
      <c r="I22" s="85">
        <f>H22</f>
        <v>6.5</v>
      </c>
      <c r="J22" s="104"/>
      <c r="K22" s="96">
        <v>2</v>
      </c>
      <c r="L22" s="56">
        <v>1</v>
      </c>
      <c r="M22" s="44">
        <v>6</v>
      </c>
      <c r="N22" s="40">
        <f>M22</f>
        <v>6</v>
      </c>
      <c r="O22" s="42"/>
      <c r="P22" s="36"/>
      <c r="Q22" s="36"/>
      <c r="R22" s="36"/>
      <c r="S22" s="36"/>
    </row>
    <row r="23" spans="1:19" ht="15.75">
      <c r="A23" s="56">
        <v>3</v>
      </c>
      <c r="B23" s="56">
        <v>2</v>
      </c>
      <c r="C23" s="44">
        <v>6.5</v>
      </c>
      <c r="D23" s="85">
        <f>C23*2</f>
        <v>13</v>
      </c>
      <c r="E23" s="98"/>
      <c r="F23" s="96">
        <v>3</v>
      </c>
      <c r="G23" s="56">
        <v>2</v>
      </c>
      <c r="H23" s="44">
        <v>6.5</v>
      </c>
      <c r="I23" s="85">
        <f>H23*2</f>
        <v>13</v>
      </c>
      <c r="J23" s="104"/>
      <c r="K23" s="96">
        <v>3</v>
      </c>
      <c r="L23" s="56">
        <v>2</v>
      </c>
      <c r="M23" s="44">
        <v>6.5</v>
      </c>
      <c r="N23" s="40">
        <f>M23*2</f>
        <v>13</v>
      </c>
      <c r="O23" s="42"/>
      <c r="P23" s="36"/>
      <c r="Q23" s="36"/>
      <c r="R23" s="36"/>
      <c r="S23" s="36"/>
    </row>
    <row r="24" spans="1:19" ht="15.75">
      <c r="A24" s="56">
        <v>4</v>
      </c>
      <c r="B24" s="56">
        <v>2</v>
      </c>
      <c r="C24" s="44">
        <v>6.5</v>
      </c>
      <c r="D24" s="85">
        <f>C24*2</f>
        <v>13</v>
      </c>
      <c r="E24" s="98"/>
      <c r="F24" s="96">
        <v>4</v>
      </c>
      <c r="G24" s="56">
        <v>2</v>
      </c>
      <c r="H24" s="44">
        <v>7</v>
      </c>
      <c r="I24" s="85">
        <f>H24*2</f>
        <v>14</v>
      </c>
      <c r="J24" s="104"/>
      <c r="K24" s="96">
        <v>4</v>
      </c>
      <c r="L24" s="56">
        <v>2</v>
      </c>
      <c r="M24" s="44">
        <v>7</v>
      </c>
      <c r="N24" s="40">
        <f>M24*2</f>
        <v>14</v>
      </c>
      <c r="O24" s="42"/>
      <c r="P24" s="36"/>
      <c r="Q24" s="36"/>
      <c r="R24" s="36"/>
      <c r="S24" s="36"/>
    </row>
    <row r="25" spans="1:19" s="10" customFormat="1" ht="15" customHeight="1">
      <c r="A25" s="183"/>
      <c r="B25" s="184"/>
      <c r="C25" s="185"/>
      <c r="D25" s="90">
        <f>SUM(D21:D24)</f>
        <v>38.5</v>
      </c>
      <c r="E25" s="100"/>
      <c r="F25" s="180"/>
      <c r="G25" s="180"/>
      <c r="H25" s="181"/>
      <c r="I25" s="90">
        <f>SUM(I21:I24)</f>
        <v>40</v>
      </c>
      <c r="J25" s="106"/>
      <c r="K25" s="184"/>
      <c r="L25" s="184"/>
      <c r="M25" s="185"/>
      <c r="N25" s="57">
        <f>SUM(N21:N24)</f>
        <v>39.5</v>
      </c>
      <c r="O25" s="54"/>
      <c r="P25" s="55"/>
      <c r="Q25" s="55"/>
      <c r="R25" s="55"/>
      <c r="S25" s="55"/>
    </row>
    <row r="26" spans="1:19" ht="15">
      <c r="A26" s="188"/>
      <c r="B26" s="189"/>
      <c r="C26" s="189"/>
      <c r="D26" s="189"/>
      <c r="E26" s="98"/>
      <c r="F26" s="189"/>
      <c r="G26" s="189"/>
      <c r="H26" s="189"/>
      <c r="I26" s="189"/>
      <c r="J26" s="104"/>
      <c r="K26" s="189"/>
      <c r="L26" s="189"/>
      <c r="M26" s="189"/>
      <c r="N26" s="190"/>
      <c r="O26" s="42"/>
      <c r="P26" s="36"/>
      <c r="Q26" s="36"/>
      <c r="R26" s="36"/>
      <c r="S26" s="36"/>
    </row>
    <row r="27" spans="1:19" s="8" customFormat="1" ht="12.75">
      <c r="A27" s="191"/>
      <c r="B27" s="178"/>
      <c r="C27" s="58">
        <f>SUM(D20+D25)-$D29-$D30</f>
        <v>143.5</v>
      </c>
      <c r="D27" s="91">
        <f>C27*100/230</f>
        <v>62.391304347826086</v>
      </c>
      <c r="E27" s="101"/>
      <c r="F27" s="177"/>
      <c r="G27" s="178"/>
      <c r="H27" s="58">
        <f>SUM(I20+I25)-$D29-$D30</f>
        <v>151</v>
      </c>
      <c r="I27" s="91">
        <f>H27*100/230</f>
        <v>65.65217391304348</v>
      </c>
      <c r="J27" s="107"/>
      <c r="K27" s="102"/>
      <c r="L27" s="61"/>
      <c r="M27" s="58">
        <f>SUM(N20+N25)-$D29-$D30</f>
        <v>148.5</v>
      </c>
      <c r="N27" s="59">
        <f>M27*100/230</f>
        <v>64.56521739130434</v>
      </c>
      <c r="O27" s="60"/>
      <c r="P27" s="62"/>
      <c r="Q27" s="62"/>
      <c r="R27" s="62"/>
      <c r="S27" s="62"/>
    </row>
    <row r="28" spans="1:19" ht="15">
      <c r="A28" s="36"/>
      <c r="B28" s="36"/>
      <c r="C28" s="36"/>
      <c r="D28" s="36"/>
      <c r="E28" s="63"/>
      <c r="F28" s="36"/>
      <c r="G28" s="36"/>
      <c r="H28" s="36"/>
      <c r="I28" s="36"/>
      <c r="J28" s="63"/>
      <c r="K28" s="36"/>
      <c r="L28" s="36"/>
      <c r="M28" s="36"/>
      <c r="N28" s="36"/>
      <c r="O28" s="63"/>
      <c r="P28" s="36"/>
      <c r="Q28" s="36"/>
      <c r="R28" s="36"/>
      <c r="S28" s="36"/>
    </row>
    <row r="29" spans="1:19" ht="15">
      <c r="A29" s="64" t="s">
        <v>22</v>
      </c>
      <c r="B29" s="36"/>
      <c r="C29" s="36"/>
      <c r="D29" s="65"/>
      <c r="E29" s="63"/>
      <c r="F29" s="64"/>
      <c r="G29" s="36"/>
      <c r="H29" s="36"/>
      <c r="I29" s="36"/>
      <c r="J29" s="63"/>
      <c r="K29" s="63"/>
      <c r="L29" s="36"/>
      <c r="M29" s="36"/>
      <c r="N29" s="36"/>
      <c r="O29" s="36"/>
      <c r="P29" s="36"/>
      <c r="Q29" s="36"/>
      <c r="R29" s="36"/>
      <c r="S29" s="36"/>
    </row>
    <row r="30" spans="1:19" ht="16.5">
      <c r="A30" s="64" t="s">
        <v>23</v>
      </c>
      <c r="B30" s="36"/>
      <c r="C30" s="36"/>
      <c r="D30" s="65"/>
      <c r="E30" s="66"/>
      <c r="F30" s="64"/>
      <c r="G30" s="36"/>
      <c r="H30" s="36"/>
      <c r="I30" s="36"/>
      <c r="J30" s="67"/>
      <c r="K30" s="68" t="str">
        <f>rez!E21</f>
        <v>E:</v>
      </c>
      <c r="L30" s="69" t="str">
        <f>rez!F21</f>
        <v>Шкіптань Тетяна</v>
      </c>
      <c r="M30" s="36"/>
      <c r="N30" s="36"/>
      <c r="O30" s="36"/>
      <c r="P30" s="36"/>
      <c r="Q30" s="36"/>
      <c r="R30" s="36"/>
      <c r="S30" s="36"/>
    </row>
    <row r="31" spans="1:19" ht="16.5">
      <c r="A31" s="174" t="s">
        <v>25</v>
      </c>
      <c r="B31" s="175"/>
      <c r="C31" s="176"/>
      <c r="D31" s="70">
        <f>C27+H27+M27</f>
        <v>443</v>
      </c>
      <c r="E31" s="71"/>
      <c r="F31" s="72"/>
      <c r="G31" s="72"/>
      <c r="H31" s="71"/>
      <c r="I31" s="73"/>
      <c r="J31" s="73"/>
      <c r="K31" s="74" t="str">
        <f>rez!E22</f>
        <v>C:</v>
      </c>
      <c r="L31" s="69" t="str">
        <f>rez!F22</f>
        <v>Масленнікова Анна</v>
      </c>
      <c r="M31" s="36"/>
      <c r="N31" s="36"/>
      <c r="O31" s="36"/>
      <c r="P31" s="36"/>
      <c r="Q31" s="36"/>
      <c r="R31" s="36"/>
      <c r="S31" s="36"/>
    </row>
    <row r="32" spans="1:19" ht="16.5">
      <c r="A32" s="174" t="s">
        <v>24</v>
      </c>
      <c r="B32" s="175"/>
      <c r="C32" s="176"/>
      <c r="D32" s="75">
        <f>(D27+I27+N27)/3</f>
        <v>64.20289855072464</v>
      </c>
      <c r="E32" s="72"/>
      <c r="F32" s="72"/>
      <c r="G32" s="72"/>
      <c r="H32" s="72"/>
      <c r="I32" s="72"/>
      <c r="J32" s="72"/>
      <c r="K32" s="74" t="str">
        <f>rez!E23</f>
        <v>M:</v>
      </c>
      <c r="L32" s="76" t="str">
        <f>rez!F23</f>
        <v>Козіна Ірина</v>
      </c>
      <c r="M32" s="72"/>
      <c r="N32" s="72"/>
      <c r="O32" s="72"/>
      <c r="P32" s="36"/>
      <c r="Q32" s="36"/>
      <c r="R32" s="36"/>
      <c r="S32" s="36"/>
    </row>
    <row r="33" spans="1:19" ht="15">
      <c r="A33" s="77"/>
      <c r="B33" s="36"/>
      <c r="C33" s="36"/>
      <c r="D33" s="36"/>
      <c r="E33" s="63"/>
      <c r="F33" s="36"/>
      <c r="G33" s="36"/>
      <c r="H33" s="36"/>
      <c r="I33" s="36"/>
      <c r="J33" s="63"/>
      <c r="K33" s="36"/>
      <c r="L33" s="36"/>
      <c r="M33" s="36"/>
      <c r="N33" s="36"/>
      <c r="O33" s="63"/>
      <c r="P33" s="36"/>
      <c r="Q33" s="36"/>
      <c r="R33" s="36"/>
      <c r="S33" s="36"/>
    </row>
    <row r="34" spans="1:19" s="15" customFormat="1" ht="60" customHeight="1">
      <c r="A34" s="82" t="s">
        <v>26</v>
      </c>
      <c r="B34" s="83"/>
      <c r="C34" s="83"/>
      <c r="D34" s="179" t="str">
        <f>rez!F15</f>
        <v>Triumph, 2005, мер., гн., УВП, Khorvat-Trembita, 702952, Недава Дар`я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s="15" customFormat="1" ht="20.25" customHeight="1">
      <c r="A35" s="82" t="s">
        <v>27</v>
      </c>
      <c r="B35" s="83"/>
      <c r="C35" s="83"/>
      <c r="D35" s="179" t="str">
        <f>rez!C15</f>
        <v>Недава Дар`я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 s="15" customFormat="1" ht="24" customHeight="1">
      <c r="A36" s="82" t="s">
        <v>15</v>
      </c>
      <c r="B36" s="83"/>
      <c r="C36" s="83"/>
      <c r="D36" s="179" t="str">
        <f>rez!G15</f>
        <v>"OK Riding", Київська обл.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5" customFormat="1" ht="24" customHeight="1">
      <c r="A37" s="78"/>
      <c r="B37" s="79"/>
      <c r="C37" s="79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192">
        <f>rez!C5</f>
        <v>41810</v>
      </c>
      <c r="O37" s="193"/>
      <c r="P37" s="193"/>
      <c r="Q37" s="79"/>
      <c r="R37" s="79"/>
      <c r="S37" s="79"/>
    </row>
    <row r="38" spans="1:19" ht="42" customHeight="1">
      <c r="A38" s="187" t="str">
        <f>rez!A1</f>
        <v>ВІДКРИТІ ВСЕУКРАЇНСЬКІ ЗМАГАННЯ З КІННОГО СПОРТУ ( ВИЇЗДКА) ІІ етап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</sheetData>
  <sheetProtection/>
  <mergeCells count="22">
    <mergeCell ref="A25:C25"/>
    <mergeCell ref="F25:H25"/>
    <mergeCell ref="K25:M25"/>
    <mergeCell ref="A26:D26"/>
    <mergeCell ref="F26:I26"/>
    <mergeCell ref="K26:N26"/>
    <mergeCell ref="D35:S35"/>
    <mergeCell ref="D36:S36"/>
    <mergeCell ref="N37:P37"/>
    <mergeCell ref="A38:S38"/>
    <mergeCell ref="A27:B27"/>
    <mergeCell ref="F27:G27"/>
    <mergeCell ref="A31:C31"/>
    <mergeCell ref="A32:C32"/>
    <mergeCell ref="D34:S34"/>
    <mergeCell ref="A1:O1"/>
    <mergeCell ref="A2:D2"/>
    <mergeCell ref="F2:I2"/>
    <mergeCell ref="K2:N2"/>
    <mergeCell ref="A20:C20"/>
    <mergeCell ref="F20:H20"/>
    <mergeCell ref="K20:M20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2014-06-20T11:06:55Z</cp:lastPrinted>
  <dcterms:created xsi:type="dcterms:W3CDTF">1996-10-08T23:32:33Z</dcterms:created>
  <dcterms:modified xsi:type="dcterms:W3CDTF">2014-06-23T15:01:31Z</dcterms:modified>
  <cp:category/>
  <cp:version/>
  <cp:contentType/>
  <cp:contentStatus/>
</cp:coreProperties>
</file>